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xr:revisionPtr revIDLastSave="0" documentId="8_{13604279-976E-48C8-A60B-6A1729BEEE4D}" xr6:coauthVersionLast="46" xr6:coauthVersionMax="46" xr10:uidLastSave="{00000000-0000-0000-0000-000000000000}"/>
  <bookViews>
    <workbookView xWindow="-120" yWindow="-120" windowWidth="29040" windowHeight="15840" xr2:uid="{E7E9B59D-F153-4CE7-9298-605A23A0B332}"/>
  </bookViews>
  <sheets>
    <sheet name="BS-中" sheetId="1" r:id="rId1"/>
    <sheet name="IS-中" sheetId="2" r:id="rId2"/>
    <sheet name="SE-中" sheetId="3" r:id="rId3"/>
    <sheet name="CF-中" sheetId="4" r:id="rId4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_Col05" localSheetId="2">'SE-中'!#REF!</definedName>
    <definedName name="_Col06" localSheetId="2">'SE-中'!$K$8</definedName>
    <definedName name="ActDesc" localSheetId="0">'BS-中'!$A$8</definedName>
    <definedName name="ActDesc_P2" localSheetId="0">'BS-中'!$L$8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'IS-中'!#REF!</definedName>
    <definedName name="Col02_P2" localSheetId="0">'BS-中'!#REF!</definedName>
    <definedName name="Col03_1" localSheetId="1">'IS-中'!#REF!</definedName>
    <definedName name="Col03_P2" localSheetId="0">'BS-中'!#REF!</definedName>
    <definedName name="Col04_1" localSheetId="1">'IS-中'!#REF!</definedName>
    <definedName name="Col04_P2" localSheetId="0">'BS-中'!$A$9</definedName>
    <definedName name="DataEnd" localSheetId="0">'BS-中'!$A$21</definedName>
    <definedName name="EndDate1C" localSheetId="0">'BS-中'!$G$6</definedName>
    <definedName name="EndDate1C_1" localSheetId="0">'BS-中'!$R$6</definedName>
    <definedName name="EndDateC" localSheetId="0">'BS-中'!$C$6</definedName>
    <definedName name="EndDateC_1" localSheetId="0">'BS-中'!$N$6</definedName>
    <definedName name="EndDayC" localSheetId="0">'BS-中'!$A$3</definedName>
    <definedName name="FormNameC" localSheetId="2">'SE-中'!$A$2</definedName>
    <definedName name="Head01" localSheetId="2">'SE-中'!$C$7</definedName>
    <definedName name="Head02" localSheetId="2">'SE-中'!#REF!</definedName>
    <definedName name="Head03" localSheetId="2">'SE-中'!$G$7</definedName>
    <definedName name="Head04" localSheetId="2">'SE-中'!$I$7</definedName>
    <definedName name="Head06" localSheetId="2">'SE-中'!$K$7</definedName>
    <definedName name="OLE_LINK1" localSheetId="0">'BS-中'!$C$9</definedName>
    <definedName name="OLE_LINK2" localSheetId="0">'BS-中'!$C$9</definedName>
    <definedName name="_xlnm.Print_Titles" localSheetId="3">'CF-中'!$1:$4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4" l="1"/>
  <c r="C32" i="4"/>
  <c r="C26" i="4"/>
  <c r="C39" i="4" s="1"/>
  <c r="C43" i="4" s="1"/>
  <c r="C22" i="4"/>
  <c r="A1" i="4"/>
  <c r="E36" i="3"/>
  <c r="A36" i="3"/>
  <c r="K25" i="3"/>
  <c r="K23" i="3"/>
  <c r="K21" i="3"/>
  <c r="I18" i="3"/>
  <c r="I27" i="3" s="1"/>
  <c r="G18" i="3"/>
  <c r="G27" i="3" s="1"/>
  <c r="E18" i="3"/>
  <c r="E27" i="3" s="1"/>
  <c r="C18" i="3"/>
  <c r="C27" i="3" s="1"/>
  <c r="K16" i="3"/>
  <c r="K14" i="3"/>
  <c r="K12" i="3"/>
  <c r="K11" i="3"/>
  <c r="K18" i="3" s="1"/>
  <c r="K27" i="3" s="1"/>
  <c r="A1" i="3"/>
  <c r="G45" i="2"/>
  <c r="I36" i="3" s="1"/>
  <c r="C45" i="2"/>
  <c r="C36" i="3" s="1"/>
  <c r="A45" i="2"/>
  <c r="E26" i="2"/>
  <c r="C22" i="2"/>
  <c r="E14" i="2"/>
  <c r="C12" i="2"/>
  <c r="C16" i="2" s="1"/>
  <c r="E10" i="2"/>
  <c r="E12" i="2" s="1"/>
  <c r="A1" i="2"/>
  <c r="N27" i="1"/>
  <c r="C23" i="1"/>
  <c r="N14" i="1"/>
  <c r="N19" i="1" s="1"/>
  <c r="C13" i="1"/>
  <c r="C29" i="1" s="1"/>
  <c r="R6" i="1"/>
  <c r="N6" i="1"/>
  <c r="P19" i="1" l="1"/>
  <c r="N29" i="1"/>
  <c r="E16" i="2"/>
  <c r="C24" i="2"/>
  <c r="P25" i="1"/>
  <c r="E22" i="1"/>
  <c r="E18" i="1"/>
  <c r="E23" i="1" s="1"/>
  <c r="E13" i="1"/>
  <c r="P10" i="1"/>
  <c r="E21" i="1"/>
  <c r="P17" i="1"/>
  <c r="E10" i="1"/>
  <c r="P12" i="1"/>
  <c r="P9" i="1"/>
  <c r="P26" i="1"/>
  <c r="P22" i="1"/>
  <c r="P11" i="1"/>
  <c r="E9" i="1"/>
  <c r="P14" i="1"/>
  <c r="P27" i="1"/>
  <c r="E24" i="2" l="1"/>
  <c r="C28" i="2"/>
  <c r="C32" i="2" l="1"/>
  <c r="E28" i="2"/>
  <c r="E32" i="2" s="1"/>
</calcChain>
</file>

<file path=xl/sharedStrings.xml><?xml version="1.0" encoding="utf-8"?>
<sst xmlns="http://schemas.openxmlformats.org/spreadsheetml/2006/main" count="182" uniqueCount="114">
  <si>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</si>
  <si>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</si>
  <si>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民國109年及108年12月31日</t>
    <phoneticPr fontId="3" type="noConversion"/>
  </si>
  <si>
    <t>單位：新台幣元</t>
  </si>
  <si>
    <t>109年12月31日</t>
    <phoneticPr fontId="3" type="noConversion"/>
  </si>
  <si>
    <t>108年12月31日</t>
    <phoneticPr fontId="3" type="noConversion"/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</si>
  <si>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</si>
  <si>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</si>
  <si>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</si>
  <si>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</si>
  <si>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</si>
  <si>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</si>
  <si>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</si>
  <si>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</si>
  <si>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應收帳款</t>
    <phoneticPr fontId="3" type="noConversion"/>
  </si>
  <si>
    <t>本期所得稅負債</t>
    <phoneticPr fontId="3" type="noConversion"/>
  </si>
  <si>
    <t>其他應收款</t>
    <phoneticPr fontId="3" type="noConversion"/>
  </si>
  <si>
    <t>-</t>
    <phoneticPr fontId="3" type="noConversion"/>
  </si>
  <si>
    <t>-</t>
  </si>
  <si>
    <t>其他應付款</t>
    <phoneticPr fontId="3" type="noConversion"/>
  </si>
  <si>
    <t>其他流動資產</t>
    <phoneticPr fontId="3" type="noConversion"/>
  </si>
  <si>
    <t>租賃負債</t>
    <phoneticPr fontId="3" type="noConversion"/>
  </si>
  <si>
    <t>流動資產總計</t>
    <phoneticPr fontId="3" type="noConversion"/>
  </si>
  <si>
    <t>其他流動負債</t>
    <phoneticPr fontId="3" type="noConversion"/>
  </si>
  <si>
    <t>流動負債總計</t>
    <phoneticPr fontId="3" type="noConversion"/>
  </si>
  <si>
    <t>非流動資產</t>
    <phoneticPr fontId="3" type="noConversion"/>
  </si>
  <si>
    <t>按攤銷後成本衡量之金融資產</t>
    <phoneticPr fontId="3" type="noConversion"/>
  </si>
  <si>
    <t>非流動負債</t>
    <phoneticPr fontId="3" type="noConversion"/>
  </si>
  <si>
    <t>不動產及設備</t>
    <phoneticPr fontId="3" type="noConversion"/>
  </si>
  <si>
    <t>使用權資產</t>
    <phoneticPr fontId="3" type="noConversion"/>
  </si>
  <si>
    <t>無形資產</t>
    <phoneticPr fontId="3" type="noConversion"/>
  </si>
  <si>
    <t>負債總計</t>
    <phoneticPr fontId="3" type="noConversion"/>
  </si>
  <si>
    <t>遞延所得稅資產</t>
    <phoneticPr fontId="3" type="noConversion"/>
  </si>
  <si>
    <t>存出保證金</t>
    <phoneticPr fontId="3" type="noConversion"/>
  </si>
  <si>
    <t>權益</t>
    <phoneticPr fontId="3" type="noConversion"/>
  </si>
  <si>
    <t>其他金融資產</t>
    <phoneticPr fontId="3" type="noConversion"/>
  </si>
  <si>
    <t>普通股股本</t>
    <phoneticPr fontId="3" type="noConversion"/>
  </si>
  <si>
    <t>非流動資產總計</t>
    <phoneticPr fontId="3" type="noConversion"/>
  </si>
  <si>
    <t>資本公積</t>
    <phoneticPr fontId="3" type="noConversion"/>
  </si>
  <si>
    <t>保留盈餘</t>
  </si>
  <si>
    <t>法定盈餘公積</t>
  </si>
  <si>
    <t>未分配盈餘</t>
  </si>
  <si>
    <t>權益總計</t>
    <phoneticPr fontId="3" type="noConversion"/>
  </si>
  <si>
    <t>資　　產　　總　　計</t>
    <phoneticPr fontId="3" type="noConversion"/>
  </si>
  <si>
    <t>負　債　及　權　益　總　計</t>
    <phoneticPr fontId="3" type="noConversion"/>
  </si>
  <si>
    <t>後附之附註係本財務報表之一部分。</t>
  </si>
  <si>
    <t>負責人：陳忠誼</t>
    <phoneticPr fontId="3" type="noConversion"/>
  </si>
  <si>
    <t>經理人：簡義仁</t>
    <phoneticPr fontId="3" type="noConversion"/>
  </si>
  <si>
    <t>主辦會計：蔡文英</t>
    <phoneticPr fontId="3" type="noConversion"/>
  </si>
  <si>
    <r>
      <t>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表</t>
    </r>
    <phoneticPr fontId="3" type="noConversion"/>
  </si>
  <si>
    <t>民國109年及108年1月1日至12月31日</t>
    <phoneticPr fontId="3" type="noConversion"/>
  </si>
  <si>
    <t>109年度</t>
    <phoneticPr fontId="3" type="noConversion"/>
  </si>
  <si>
    <t>108年度</t>
    <phoneticPr fontId="3" type="noConversion"/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</si>
  <si>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</si>
  <si>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</si>
  <si>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</si>
  <si>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</si>
  <si>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</si>
  <si>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</si>
  <si>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</si>
  <si>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其他利益及損失</t>
    <phoneticPr fontId="6" type="noConversion"/>
  </si>
  <si>
    <t>財務成本</t>
    <phoneticPr fontId="6" type="noConversion"/>
  </si>
  <si>
    <t xml:space="preserve">    營業外收入及支出合計</t>
    <phoneticPr fontId="6" type="noConversion"/>
  </si>
  <si>
    <t>稅前淨利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</si>
  <si>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</si>
  <si>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</si>
  <si>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</si>
  <si>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</si>
  <si>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權益變動表</t>
    <phoneticPr fontId="3" type="noConversion"/>
  </si>
  <si>
    <r>
      <t>股</t>
    </r>
    <r>
      <rPr>
        <sz val="12"/>
        <rFont val="Times New Roman"/>
        <family val="1"/>
      </rPr>
      <t xml:space="preserve">               </t>
    </r>
    <r>
      <rPr>
        <sz val="12"/>
        <rFont val="標楷體"/>
        <family val="4"/>
        <charset val="136"/>
      </rPr>
      <t>本</t>
    </r>
    <phoneticPr fontId="3" type="noConversion"/>
  </si>
  <si>
    <t>合計</t>
  </si>
  <si>
    <t>108年1月1日餘額</t>
    <phoneticPr fontId="3" type="noConversion"/>
  </si>
  <si>
    <t>107年度盈餘分配</t>
    <phoneticPr fontId="3" type="noConversion"/>
  </si>
  <si>
    <t>提列法定盈餘公積</t>
    <phoneticPr fontId="3" type="noConversion"/>
  </si>
  <si>
    <t>現金股利</t>
    <phoneticPr fontId="3" type="noConversion"/>
  </si>
  <si>
    <t xml:space="preserve">  股份基礎給付交易</t>
    <phoneticPr fontId="3" type="noConversion"/>
  </si>
  <si>
    <t>108年度淨利</t>
    <phoneticPr fontId="3" type="noConversion"/>
  </si>
  <si>
    <t>108年12月31日餘額</t>
    <phoneticPr fontId="3" type="noConversion"/>
  </si>
  <si>
    <t>108年度盈餘分配</t>
    <phoneticPr fontId="3" type="noConversion"/>
  </si>
  <si>
    <t>109年度淨利</t>
    <phoneticPr fontId="3" type="noConversion"/>
  </si>
  <si>
    <t>109年12月31日餘額</t>
    <phoneticPr fontId="3" type="noConversion"/>
  </si>
  <si>
    <r>
      <t>現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金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流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量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</si>
  <si>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營業活動之淨現金流量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</si>
  <si>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繼續營業單位稅前淨利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</si>
  <si>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收益費損項目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</si>
  <si>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利息收入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</si>
  <si>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利息費用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</si>
  <si>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折舊費用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</si>
  <si>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攤銷費用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</si>
  <si>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其他租賃利益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</si>
  <si>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股份基礎給付酬勞成本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</si>
  <si>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營業資產及負債之淨變動數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</si>
  <si>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應收帳款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</si>
  <si>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其他流動資產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</si>
  <si>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應付帳款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</si>
  <si>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其他應付款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</si>
  <si>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其他流動負債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</si>
  <si>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營運產生之現金流入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</si>
  <si>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收取之利息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</si>
  <si>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支付之利息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</si>
  <si>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支付之所得稅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</si>
  <si>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營業活動之淨現金流入</t>
    </r>
    <phoneticPr fontId="3" type="noConversion"/>
  </si>
  <si>
    <t>投資活動之現金流量</t>
  </si>
  <si>
    <r>
      <t xml:space="preserve">        </t>
    </r>
    <r>
      <rPr>
        <sz val="12"/>
        <rFont val="標楷體"/>
        <family val="4"/>
        <charset val="136"/>
      </rPr>
      <t>購置不動產及設備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</si>
  <si>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存出保證金增加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</si>
  <si>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購置無形資產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</si>
  <si>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投資活動之淨現金流</t>
    </r>
    <r>
      <rPr>
        <sz val="12"/>
        <rFont val="標楷體"/>
        <family val="4"/>
        <charset val="136"/>
      </rPr>
      <t>出</t>
    </r>
    <r>
      <rPr>
        <sz val="12"/>
        <rFont val="Times New Roman"/>
        <family val="1"/>
      </rPr>
      <t/>
    </r>
    <phoneticPr fontId="3" type="noConversion"/>
  </si>
  <si>
    <t>籌資活動之現金流量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</si>
  <si>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租賃本金償還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</si>
  <si>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發放現金股利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</si>
  <si>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籌資活動之淨現金流出</t>
    </r>
    <r>
      <rPr>
        <sz val="12"/>
        <rFont val="Times New Roman"/>
        <family val="1"/>
      </rPr>
      <t/>
    </r>
    <phoneticPr fontId="3" type="noConversion"/>
  </si>
  <si>
    <t>現金及約當現金（減少）增加數</t>
    <phoneticPr fontId="3" type="noConversion"/>
  </si>
  <si>
    <t>期初現金及約當現金餘額</t>
    <phoneticPr fontId="3" type="noConversion"/>
  </si>
  <si>
    <t>期末現金及約當現金餘額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</si>
</sst>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;[Red]\-&quot;$&quot;#,##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#,##0_);\(#,##0\)"/>
    <numFmt numFmtId="181" formatCode="0_ "/>
    <numFmt numFmtId="182" formatCode="&quot;$&quot;#,##0_);\(&quot;$&quot;#,##0\)"/>
    <numFmt numFmtId="183" formatCode="#,##0_);[Red]\(#,##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sz val="12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distributed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179" fontId="5" fillId="0" borderId="0" xfId="1" applyNumberFormat="1" applyFont="1" applyAlignment="1">
      <alignment horizontal="right" wrapText="1"/>
    </xf>
    <xf numFmtId="178" fontId="1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9" fontId="5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horizontal="right" wrapText="1"/>
    </xf>
    <xf numFmtId="179" fontId="5" fillId="0" borderId="0" xfId="1" applyNumberFormat="1" applyFont="1" applyBorder="1" applyAlignment="1">
      <alignment horizontal="right" wrapText="1"/>
    </xf>
    <xf numFmtId="43" fontId="0" fillId="0" borderId="0" xfId="1" applyFont="1"/>
    <xf numFmtId="177" fontId="5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43" fontId="5" fillId="0" borderId="0" xfId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179" fontId="5" fillId="0" borderId="0" xfId="1" applyNumberFormat="1" applyFont="1" applyFill="1" applyBorder="1" applyAlignment="1">
      <alignment horizontal="right" wrapText="1"/>
    </xf>
    <xf numFmtId="3" fontId="5" fillId="0" borderId="2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/>
    <xf numFmtId="0" fontId="4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0" xfId="2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2" fillId="0" borderId="0" xfId="2" applyAlignment="1">
      <alignment horizontal="right"/>
    </xf>
    <xf numFmtId="0" fontId="2" fillId="0" borderId="1" xfId="2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0" fontId="4" fillId="0" borderId="0" xfId="0" applyNumberFormat="1" applyFont="1" applyAlignment="1">
      <alignment wrapText="1"/>
    </xf>
    <xf numFmtId="180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1" fontId="4" fillId="0" borderId="0" xfId="0" applyNumberFormat="1" applyFont="1" applyAlignment="1">
      <alignment wrapText="1"/>
    </xf>
    <xf numFmtId="180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0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Alignment="1">
      <alignment horizontal="left" indent="2"/>
    </xf>
    <xf numFmtId="179" fontId="4" fillId="0" borderId="0" xfId="1" applyNumberFormat="1" applyFont="1" applyBorder="1" applyAlignment="1">
      <alignment horizontal="right" wrapText="1"/>
    </xf>
    <xf numFmtId="0" fontId="5" fillId="0" borderId="1" xfId="2" applyFont="1" applyBorder="1" applyAlignment="1">
      <alignment horizontal="right"/>
    </xf>
    <xf numFmtId="180" fontId="4" fillId="0" borderId="2" xfId="0" applyNumberFormat="1" applyFont="1" applyBorder="1" applyAlignment="1">
      <alignment horizontal="right" wrapText="1"/>
    </xf>
    <xf numFmtId="3" fontId="5" fillId="0" borderId="2" xfId="2" applyNumberFormat="1" applyFont="1" applyBorder="1"/>
    <xf numFmtId="0" fontId="5" fillId="0" borderId="2" xfId="2" applyFont="1" applyBorder="1" applyAlignment="1">
      <alignment horizontal="right"/>
    </xf>
    <xf numFmtId="180" fontId="5" fillId="0" borderId="0" xfId="2" applyNumberFormat="1" applyFont="1" applyAlignment="1">
      <alignment horizontal="right"/>
    </xf>
    <xf numFmtId="1" fontId="4" fillId="0" borderId="0" xfId="0" applyNumberFormat="1" applyFont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180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6" fontId="5" fillId="0" borderId="0" xfId="2" applyNumberFormat="1" applyFont="1"/>
    <xf numFmtId="3" fontId="5" fillId="0" borderId="0" xfId="2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 indent="1"/>
    </xf>
    <xf numFmtId="43" fontId="4" fillId="0" borderId="0" xfId="1" applyFont="1" applyBorder="1" applyAlignment="1">
      <alignment horizontal="right" vertical="top" wrapText="1"/>
    </xf>
    <xf numFmtId="179" fontId="4" fillId="0" borderId="0" xfId="1" applyNumberFormat="1" applyFont="1" applyBorder="1" applyAlignment="1">
      <alignment horizontal="right" vertical="top" wrapText="1"/>
    </xf>
    <xf numFmtId="180" fontId="7" fillId="0" borderId="0" xfId="0" applyNumberFormat="1" applyFont="1" applyAlignment="1">
      <alignment horizontal="right" vertical="top" wrapText="1"/>
    </xf>
    <xf numFmtId="43" fontId="7" fillId="0" borderId="0" xfId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43" fontId="4" fillId="0" borderId="1" xfId="1" applyFont="1" applyBorder="1" applyAlignment="1">
      <alignment horizontal="right" vertical="top" wrapText="1"/>
    </xf>
    <xf numFmtId="180" fontId="7" fillId="0" borderId="1" xfId="0" applyNumberFormat="1" applyFont="1" applyBorder="1" applyAlignment="1">
      <alignment horizontal="right" vertical="top" wrapText="1"/>
    </xf>
    <xf numFmtId="179" fontId="4" fillId="0" borderId="0" xfId="1" applyNumberFormat="1" applyFont="1" applyAlignment="1">
      <alignment horizontal="right" vertical="top" wrapText="1"/>
    </xf>
    <xf numFmtId="3" fontId="4" fillId="0" borderId="0" xfId="0" applyNumberFormat="1" applyFont="1"/>
    <xf numFmtId="176" fontId="5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2" fontId="5" fillId="0" borderId="0" xfId="1" applyNumberFormat="1" applyFont="1" applyBorder="1" applyAlignment="1">
      <alignment horizontal="right" wrapText="1"/>
    </xf>
    <xf numFmtId="182" fontId="5" fillId="0" borderId="0" xfId="1" applyNumberFormat="1" applyFont="1" applyBorder="1" applyAlignment="1">
      <alignment horizontal="right" wrapText="1"/>
    </xf>
    <xf numFmtId="180" fontId="5" fillId="0" borderId="0" xfId="0" applyNumberFormat="1" applyFont="1" applyAlignment="1">
      <alignment horizontal="right" wrapText="1"/>
    </xf>
    <xf numFmtId="183" fontId="5" fillId="0" borderId="0" xfId="0" applyNumberFormat="1" applyFont="1" applyAlignment="1">
      <alignment horizontal="right" wrapText="1"/>
    </xf>
    <xf numFmtId="180" fontId="5" fillId="0" borderId="4" xfId="0" applyNumberFormat="1" applyFont="1" applyBorder="1" applyAlignment="1">
      <alignment horizontal="right" wrapText="1"/>
    </xf>
    <xf numFmtId="180" fontId="5" fillId="0" borderId="2" xfId="0" applyNumberFormat="1" applyFont="1" applyBorder="1" applyAlignment="1">
      <alignment horizontal="right" wrapText="1"/>
    </xf>
    <xf numFmtId="180" fontId="5" fillId="0" borderId="1" xfId="0" applyNumberFormat="1" applyFont="1" applyBorder="1" applyAlignment="1">
      <alignment horizontal="right" wrapText="1"/>
    </xf>
    <xf numFmtId="42" fontId="5" fillId="0" borderId="3" xfId="1" applyNumberFormat="1" applyFont="1" applyBorder="1" applyAlignment="1">
      <alignment horizontal="right" wrapText="1"/>
    </xf>
  </cellXfs>
  <cellStyles count="3">
    <cellStyle name="一般" xfId="0" builtinId="0"/>
    <cellStyle name="一般_SKIB2006_Chi[1]" xfId="2" xr:uid="{97C139B5-220D-4634-A4A5-2BF7F93FFB16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A84C-92E5-4B05-A940-374F67FFB6BB}">
  <sheetPr>
    <pageSetUpPr fitToPage="1"/>
  </sheetPr>
  <dimension ref="A1:V43"/>
  <sheetViews>
    <sheetView tabSelected="1" zoomScale="75" zoomScaleNormal="75" workbookViewId="0">
      <selection activeCell="G7" sqref="G7"/>
    </sheetView>
  </sheetViews>
  <sheetFormatPr defaultRowHeight="16.5" x14ac:dyDescent="0.25"/>
  <cols>
    <col min="1" max="1" width="31.5" customWidth="1"/>
    <col min="2" max="2" width="1.125" customWidth="1"/>
    <col min="3" max="3" width="14.875" customWidth="1"/>
    <col min="4" max="4" width="0.875" customWidth="1"/>
    <col min="5" max="5" width="4.875" customWidth="1"/>
    <col min="6" max="6" width="1.125" customWidth="1"/>
    <col min="7" max="7" width="15.5" customWidth="1"/>
    <col min="8" max="8" width="0.875" customWidth="1"/>
    <col min="9" max="9" width="4.375" customWidth="1"/>
    <col min="10" max="10" width="1.25" customWidth="1"/>
    <col min="11" max="11" width="1.125" customWidth="1"/>
    <col min="12" max="12" width="27.875" customWidth="1"/>
    <col min="13" max="13" width="0.875" customWidth="1"/>
    <col min="14" max="14" width="14.75" customWidth="1"/>
    <col min="15" max="15" width="1.625" customWidth="1"/>
    <col min="16" max="16" width="4.625" customWidth="1"/>
    <col min="17" max="17" width="1.125" customWidth="1"/>
    <col min="18" max="18" width="15" customWidth="1"/>
    <col min="19" max="19" width="1.5" customWidth="1"/>
    <col min="20" max="20" width="4.5" customWidth="1"/>
    <col min="21" max="21" width="1.125" customWidth="1"/>
    <col min="22" max="22" width="6" bestFit="1" customWidth="1"/>
    <col min="32" max="32" width="11" bestFit="1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x14ac:dyDescent="0.25">
      <c r="A5" s="4"/>
    </row>
    <row r="6" spans="1:22" ht="16.5" customHeight="1" x14ac:dyDescent="0.25">
      <c r="A6" s="5"/>
      <c r="B6" s="5"/>
      <c r="C6" s="6" t="s">
        <v>4</v>
      </c>
      <c r="D6" s="6"/>
      <c r="E6" s="6"/>
      <c r="F6" s="5"/>
      <c r="G6" s="6" t="s">
        <v>5</v>
      </c>
      <c r="H6" s="6"/>
      <c r="I6" s="6"/>
      <c r="J6" s="5"/>
      <c r="K6" s="5"/>
      <c r="L6" s="5"/>
      <c r="M6" s="5"/>
      <c r="N6" s="6" t="str">
        <f>EndDateC</f>
        <v>109年12月31日</v>
      </c>
      <c r="O6" s="6"/>
      <c r="P6" s="6"/>
      <c r="Q6" s="7"/>
      <c r="R6" s="6" t="str">
        <f>EndDate1C</f>
        <v>108年12月31日</v>
      </c>
      <c r="S6" s="6"/>
      <c r="T6" s="6"/>
      <c r="U6" s="7"/>
    </row>
    <row r="7" spans="1:22" s="13" customFormat="1" x14ac:dyDescent="0.25">
      <c r="A7" s="8" t="s">
        <v>6</v>
      </c>
      <c r="B7" s="9"/>
      <c r="C7" s="10" t="s">
        <v>7</v>
      </c>
      <c r="D7" s="11"/>
      <c r="E7" s="10" t="s">
        <v>8</v>
      </c>
      <c r="F7" s="11"/>
      <c r="G7" s="10" t="s">
        <v>7</v>
      </c>
      <c r="H7" s="11"/>
      <c r="I7" s="10" t="s">
        <v>8</v>
      </c>
      <c r="J7" s="9"/>
      <c r="K7" s="11"/>
      <c r="L7" s="8" t="s">
        <v>9</v>
      </c>
      <c r="M7" s="12"/>
      <c r="N7" s="10" t="s">
        <v>7</v>
      </c>
      <c r="O7" s="11"/>
      <c r="P7" s="10" t="s">
        <v>8</v>
      </c>
      <c r="Q7" s="7"/>
      <c r="R7" s="10" t="s">
        <v>7</v>
      </c>
      <c r="S7" s="11"/>
      <c r="T7" s="10" t="s">
        <v>8</v>
      </c>
      <c r="U7" s="7"/>
    </row>
    <row r="8" spans="1:22" x14ac:dyDescent="0.25">
      <c r="A8" s="14" t="s">
        <v>10</v>
      </c>
      <c r="B8" s="15"/>
      <c r="C8" s="16"/>
      <c r="D8" s="16"/>
      <c r="E8" s="16"/>
      <c r="F8" s="16"/>
      <c r="G8" s="16"/>
      <c r="H8" s="16"/>
      <c r="I8" s="16"/>
      <c r="J8" s="15"/>
      <c r="K8" s="16"/>
      <c r="L8" s="14" t="s">
        <v>11</v>
      </c>
      <c r="M8" s="15"/>
      <c r="N8" s="16"/>
      <c r="O8" s="16"/>
      <c r="P8" s="16"/>
      <c r="Q8" s="16"/>
      <c r="R8" s="16"/>
      <c r="S8" s="16"/>
      <c r="T8" s="16"/>
      <c r="U8" s="16"/>
    </row>
    <row r="9" spans="1:22" x14ac:dyDescent="0.25">
      <c r="A9" s="17" t="s">
        <v>12</v>
      </c>
      <c r="B9" s="15"/>
      <c r="C9" s="18">
        <v>101109441</v>
      </c>
      <c r="D9" s="19"/>
      <c r="E9" s="20">
        <f>C9/$C$29*100</f>
        <v>61.893176622445154</v>
      </c>
      <c r="F9" s="19"/>
      <c r="G9" s="18">
        <v>126804466</v>
      </c>
      <c r="H9" s="19"/>
      <c r="I9" s="20">
        <v>74.352764343870831</v>
      </c>
      <c r="J9" s="21"/>
      <c r="K9" s="19"/>
      <c r="L9" s="17" t="s">
        <v>13</v>
      </c>
      <c r="N9" s="18">
        <v>1412943</v>
      </c>
      <c r="O9" s="22"/>
      <c r="P9" s="23">
        <f>N9/$C$29*100</f>
        <v>0.8649195346302776</v>
      </c>
      <c r="Q9" s="22"/>
      <c r="R9" s="18">
        <v>1163330</v>
      </c>
      <c r="S9" s="22"/>
      <c r="T9" s="20">
        <v>0.67295320138137127</v>
      </c>
      <c r="U9" s="22"/>
      <c r="V9" s="24"/>
    </row>
    <row r="10" spans="1:22" x14ac:dyDescent="0.25">
      <c r="A10" s="17" t="s">
        <v>14</v>
      </c>
      <c r="B10" s="15"/>
      <c r="C10" s="25">
        <v>53289261</v>
      </c>
      <c r="D10" s="19"/>
      <c r="E10" s="20">
        <f>C10/$C$29*100</f>
        <v>32.620511106896323</v>
      </c>
      <c r="F10" s="19"/>
      <c r="G10" s="25">
        <v>39934340</v>
      </c>
      <c r="H10" s="19"/>
      <c r="I10" s="20">
        <v>23.10087588908749</v>
      </c>
      <c r="J10" s="21"/>
      <c r="K10" s="19"/>
      <c r="L10" s="17" t="s">
        <v>15</v>
      </c>
      <c r="N10" s="25">
        <v>17067697</v>
      </c>
      <c r="O10" s="22"/>
      <c r="P10" s="23">
        <f>N10/$C$29*100</f>
        <v>10.447827369151188</v>
      </c>
      <c r="Q10" s="22"/>
      <c r="R10" s="25">
        <v>40851454</v>
      </c>
      <c r="S10" s="22"/>
      <c r="T10" s="20">
        <v>23.631400161934987</v>
      </c>
      <c r="U10" s="22"/>
      <c r="V10" s="24"/>
    </row>
    <row r="11" spans="1:22" x14ac:dyDescent="0.25">
      <c r="A11" s="17" t="s">
        <v>16</v>
      </c>
      <c r="B11" s="15"/>
      <c r="C11" s="25">
        <v>27894</v>
      </c>
      <c r="D11" s="19"/>
      <c r="E11" s="26" t="s">
        <v>17</v>
      </c>
      <c r="F11" s="19"/>
      <c r="G11" s="25">
        <v>33182</v>
      </c>
      <c r="H11" s="19"/>
      <c r="I11" s="20" t="s">
        <v>18</v>
      </c>
      <c r="J11" s="21"/>
      <c r="K11" s="19"/>
      <c r="L11" s="17" t="s">
        <v>19</v>
      </c>
      <c r="N11" s="25">
        <v>38374267</v>
      </c>
      <c r="O11" s="22"/>
      <c r="P11" s="23">
        <f>N11/$C$29*100+1</f>
        <v>24.490440276372098</v>
      </c>
      <c r="Q11" s="22"/>
      <c r="R11" s="25">
        <v>35740345</v>
      </c>
      <c r="S11" s="22"/>
      <c r="T11" s="20">
        <v>20.674769486065596</v>
      </c>
      <c r="U11" s="22"/>
      <c r="V11" s="27"/>
    </row>
    <row r="12" spans="1:22" x14ac:dyDescent="0.25">
      <c r="A12" s="17" t="s">
        <v>20</v>
      </c>
      <c r="C12" s="25">
        <v>81391</v>
      </c>
      <c r="D12" s="22"/>
      <c r="E12" s="28" t="s">
        <v>17</v>
      </c>
      <c r="F12" s="22"/>
      <c r="G12" s="25">
        <v>99049</v>
      </c>
      <c r="H12" s="22"/>
      <c r="I12" s="28" t="s">
        <v>18</v>
      </c>
      <c r="J12" s="21"/>
      <c r="K12" s="19"/>
      <c r="L12" s="17" t="s">
        <v>21</v>
      </c>
      <c r="N12" s="25">
        <v>1638067</v>
      </c>
      <c r="P12" s="23">
        <f>N12/$C$29*100</f>
        <v>1.0027270366414038</v>
      </c>
      <c r="R12" s="25">
        <v>923016</v>
      </c>
      <c r="S12" s="29"/>
      <c r="T12" s="29" t="s">
        <v>18</v>
      </c>
      <c r="U12" s="30"/>
      <c r="V12" s="27"/>
    </row>
    <row r="13" spans="1:22" x14ac:dyDescent="0.25">
      <c r="A13" s="31" t="s">
        <v>22</v>
      </c>
      <c r="B13" s="15"/>
      <c r="C13" s="32">
        <f>SUM(C9:C12)</f>
        <v>154507987</v>
      </c>
      <c r="D13" s="19"/>
      <c r="E13" s="33">
        <f>C13/$C$29*100</f>
        <v>94.58058549616014</v>
      </c>
      <c r="F13" s="19"/>
      <c r="G13" s="32">
        <v>166871037</v>
      </c>
      <c r="H13" s="19"/>
      <c r="I13" s="32">
        <v>96.530132092337738</v>
      </c>
      <c r="J13" s="21"/>
      <c r="K13" s="22"/>
      <c r="L13" s="17" t="s">
        <v>23</v>
      </c>
      <c r="M13" s="34"/>
      <c r="N13" s="35">
        <v>264619</v>
      </c>
      <c r="O13" s="19"/>
      <c r="P13" s="23" t="s">
        <v>17</v>
      </c>
      <c r="Q13" s="30"/>
      <c r="R13" s="35">
        <v>142259</v>
      </c>
      <c r="S13" s="19"/>
      <c r="T13" s="20" t="s">
        <v>18</v>
      </c>
      <c r="U13" s="30"/>
      <c r="V13" s="27"/>
    </row>
    <row r="14" spans="1:22" x14ac:dyDescent="0.25">
      <c r="J14" s="21"/>
      <c r="K14" s="19"/>
      <c r="L14" s="31" t="s">
        <v>24</v>
      </c>
      <c r="M14" s="34"/>
      <c r="N14" s="32">
        <f>SUM(N9:N13)</f>
        <v>58757593</v>
      </c>
      <c r="O14" s="19"/>
      <c r="P14" s="33">
        <f>N14/$C$29*100</f>
        <v>35.967898205062241</v>
      </c>
      <c r="Q14" s="30"/>
      <c r="R14" s="32">
        <v>78820404</v>
      </c>
      <c r="S14" s="19"/>
      <c r="T14" s="33">
        <v>45.595354031936807</v>
      </c>
      <c r="V14" s="27"/>
    </row>
    <row r="15" spans="1:22" ht="21.75" customHeight="1" x14ac:dyDescent="0.25">
      <c r="A15" s="14" t="s">
        <v>25</v>
      </c>
      <c r="B15" s="15"/>
      <c r="C15" s="19"/>
      <c r="D15" s="19"/>
      <c r="E15" s="19"/>
      <c r="F15" s="19"/>
      <c r="G15" s="19"/>
      <c r="H15" s="19"/>
      <c r="I15" s="20"/>
      <c r="J15" s="21"/>
      <c r="K15" s="22"/>
      <c r="U15" s="30"/>
      <c r="V15" s="27"/>
    </row>
    <row r="16" spans="1:22" x14ac:dyDescent="0.25">
      <c r="A16" s="17" t="s">
        <v>26</v>
      </c>
      <c r="C16" s="25">
        <v>7232</v>
      </c>
      <c r="E16" s="20" t="s">
        <v>17</v>
      </c>
      <c r="G16" s="36">
        <v>8932</v>
      </c>
      <c r="H16" s="37"/>
      <c r="I16" s="36" t="s">
        <v>18</v>
      </c>
      <c r="J16" s="21"/>
      <c r="K16" s="19"/>
      <c r="L16" s="14" t="s">
        <v>27</v>
      </c>
      <c r="V16" s="27"/>
    </row>
    <row r="17" spans="1:22" ht="21" customHeight="1" x14ac:dyDescent="0.25">
      <c r="A17" s="17" t="s">
        <v>28</v>
      </c>
      <c r="B17" s="15"/>
      <c r="C17" s="25">
        <v>346620</v>
      </c>
      <c r="D17" s="19"/>
      <c r="E17" s="20" t="s">
        <v>17</v>
      </c>
      <c r="F17" s="19"/>
      <c r="G17" s="36">
        <v>314875</v>
      </c>
      <c r="H17" s="19"/>
      <c r="I17" s="36" t="s">
        <v>18</v>
      </c>
      <c r="J17" s="21"/>
      <c r="K17" s="19"/>
      <c r="L17" s="17" t="s">
        <v>21</v>
      </c>
      <c r="N17" s="35">
        <v>2722658</v>
      </c>
      <c r="P17" s="38">
        <f>N17/$C$29*100</f>
        <v>1.6666490370223022</v>
      </c>
      <c r="R17" s="35">
        <v>629932</v>
      </c>
      <c r="S17" s="29"/>
      <c r="T17" s="39" t="s">
        <v>18</v>
      </c>
      <c r="V17" s="27"/>
    </row>
    <row r="18" spans="1:22" x14ac:dyDescent="0.25">
      <c r="A18" s="17" t="s">
        <v>29</v>
      </c>
      <c r="C18" s="25">
        <v>4348996</v>
      </c>
      <c r="E18" s="20">
        <f>C18/$C$29*100</f>
        <v>2.6621962785681652</v>
      </c>
      <c r="G18" s="36">
        <v>1541988</v>
      </c>
      <c r="I18" s="29">
        <v>1</v>
      </c>
      <c r="J18" s="21"/>
      <c r="K18" s="19"/>
      <c r="U18" s="30"/>
      <c r="V18" s="27"/>
    </row>
    <row r="19" spans="1:22" x14ac:dyDescent="0.25">
      <c r="A19" s="17" t="s">
        <v>30</v>
      </c>
      <c r="B19" s="15"/>
      <c r="C19" s="25">
        <v>83223</v>
      </c>
      <c r="D19" s="19"/>
      <c r="E19" s="20" t="s">
        <v>17</v>
      </c>
      <c r="F19" s="19"/>
      <c r="G19" s="36">
        <v>103402</v>
      </c>
      <c r="H19" s="40"/>
      <c r="I19" s="36" t="s">
        <v>18</v>
      </c>
      <c r="J19" s="21"/>
      <c r="K19" s="19"/>
      <c r="L19" s="31" t="s">
        <v>31</v>
      </c>
      <c r="M19" s="34"/>
      <c r="N19" s="35">
        <f>N14+N17</f>
        <v>61480251</v>
      </c>
      <c r="O19" s="19"/>
      <c r="P19" s="41">
        <f>N19/$C$29*100</f>
        <v>37.634547242084551</v>
      </c>
      <c r="Q19" s="30"/>
      <c r="R19" s="35">
        <v>79450336</v>
      </c>
      <c r="S19" s="19"/>
      <c r="T19" s="41">
        <v>45.959751714496846</v>
      </c>
      <c r="U19" s="30"/>
      <c r="V19" s="27"/>
    </row>
    <row r="20" spans="1:22" x14ac:dyDescent="0.25">
      <c r="A20" s="17" t="s">
        <v>32</v>
      </c>
      <c r="C20" s="25" t="s">
        <v>17</v>
      </c>
      <c r="E20" s="20" t="s">
        <v>17</v>
      </c>
      <c r="F20" s="29"/>
      <c r="G20" s="29">
        <v>2192</v>
      </c>
      <c r="H20" s="29"/>
      <c r="I20" s="42" t="s">
        <v>18</v>
      </c>
      <c r="J20" s="21"/>
      <c r="K20" s="28"/>
      <c r="U20" s="30"/>
      <c r="V20" s="27"/>
    </row>
    <row r="21" spans="1:22" x14ac:dyDescent="0.25">
      <c r="A21" s="17" t="s">
        <v>33</v>
      </c>
      <c r="C21" s="25">
        <v>2267150</v>
      </c>
      <c r="D21" s="19"/>
      <c r="E21" s="20">
        <f>C21/$C$29*100</f>
        <v>1.3878141743418058</v>
      </c>
      <c r="F21" s="28"/>
      <c r="G21" s="25">
        <v>2226950</v>
      </c>
      <c r="H21" s="19"/>
      <c r="I21" s="36">
        <v>1.2882270136730289</v>
      </c>
      <c r="J21" s="21"/>
      <c r="K21" s="22"/>
      <c r="L21" s="14" t="s">
        <v>34</v>
      </c>
      <c r="M21" s="34"/>
      <c r="N21" s="19"/>
      <c r="O21" s="19"/>
      <c r="P21" s="19"/>
      <c r="Q21" s="30"/>
      <c r="R21" s="19"/>
      <c r="S21" s="19"/>
      <c r="T21" s="20"/>
      <c r="U21" s="30"/>
      <c r="V21" s="27"/>
    </row>
    <row r="22" spans="1:22" x14ac:dyDescent="0.25">
      <c r="A22" s="17" t="s">
        <v>35</v>
      </c>
      <c r="C22" s="25">
        <v>1800000</v>
      </c>
      <c r="E22" s="20">
        <f>C22/$C$29*100</f>
        <v>1.10185277278312</v>
      </c>
      <c r="G22" s="25">
        <v>1800000</v>
      </c>
      <c r="I22" s="36">
        <v>1.0412486246262611</v>
      </c>
      <c r="L22" s="17" t="s">
        <v>36</v>
      </c>
      <c r="M22" s="34"/>
      <c r="N22" s="25">
        <v>10000000</v>
      </c>
      <c r="O22" s="19"/>
      <c r="P22" s="26">
        <f>N22/$C$29*100</f>
        <v>6.1214042932395554</v>
      </c>
      <c r="Q22" s="30"/>
      <c r="R22" s="25">
        <v>10000000</v>
      </c>
      <c r="S22" s="19"/>
      <c r="T22" s="20">
        <v>5.7847145812570062</v>
      </c>
      <c r="U22" s="30"/>
      <c r="V22" s="27"/>
    </row>
    <row r="23" spans="1:22" x14ac:dyDescent="0.25">
      <c r="A23" s="31" t="s">
        <v>37</v>
      </c>
      <c r="C23" s="43">
        <f>SUM(C16:C22)</f>
        <v>8853221</v>
      </c>
      <c r="D23" s="22"/>
      <c r="E23" s="32">
        <f>SUM(E17:E22)</f>
        <v>5.1518632256930914</v>
      </c>
      <c r="F23" s="22"/>
      <c r="G23" s="43">
        <v>5998339</v>
      </c>
      <c r="H23" s="22"/>
      <c r="I23" s="32">
        <v>3.2214716850716227</v>
      </c>
      <c r="J23" s="21"/>
      <c r="L23" s="17" t="s">
        <v>38</v>
      </c>
      <c r="N23" s="25">
        <v>238056</v>
      </c>
      <c r="P23" s="26" t="s">
        <v>17</v>
      </c>
      <c r="R23" s="25">
        <v>39923</v>
      </c>
      <c r="S23" s="29"/>
      <c r="T23" s="29" t="s">
        <v>18</v>
      </c>
      <c r="U23" s="30"/>
      <c r="V23" s="27"/>
    </row>
    <row r="24" spans="1:22" x14ac:dyDescent="0.25">
      <c r="J24" s="21"/>
      <c r="K24" s="22"/>
      <c r="L24" s="17" t="s">
        <v>39</v>
      </c>
      <c r="M24" s="34"/>
      <c r="N24" s="19"/>
      <c r="O24" s="19"/>
      <c r="P24" s="19"/>
      <c r="Q24" s="30"/>
      <c r="R24" s="19"/>
      <c r="S24" s="19"/>
      <c r="T24" s="20"/>
      <c r="U24" s="22"/>
      <c r="V24" s="27"/>
    </row>
    <row r="25" spans="1:22" x14ac:dyDescent="0.25">
      <c r="A25" s="44"/>
      <c r="C25" s="22"/>
      <c r="D25" s="22"/>
      <c r="E25" s="22"/>
      <c r="F25" s="22"/>
      <c r="G25" s="22"/>
      <c r="H25" s="22"/>
      <c r="I25" s="22"/>
      <c r="J25" s="21"/>
      <c r="K25" s="28"/>
      <c r="L25" s="31" t="s">
        <v>40</v>
      </c>
      <c r="M25" s="34"/>
      <c r="N25" s="25">
        <v>12354615</v>
      </c>
      <c r="O25" s="19"/>
      <c r="P25" s="20">
        <f>N25/$C$29*100</f>
        <v>7.5627593302321809</v>
      </c>
      <c r="Q25" s="30"/>
      <c r="R25" s="25">
        <v>12354615</v>
      </c>
      <c r="S25" s="19"/>
      <c r="T25" s="20">
        <v>7.1467921536316537</v>
      </c>
      <c r="U25" s="22"/>
      <c r="V25" s="27"/>
    </row>
    <row r="26" spans="1:22" x14ac:dyDescent="0.25">
      <c r="K26" s="22"/>
      <c r="L26" s="31" t="s">
        <v>41</v>
      </c>
      <c r="M26" s="34"/>
      <c r="N26" s="25">
        <v>79288286</v>
      </c>
      <c r="O26" s="19"/>
      <c r="P26" s="23">
        <f>N26/$C$29*100-1</f>
        <v>47.535565432400574</v>
      </c>
      <c r="Q26" s="30"/>
      <c r="R26" s="25">
        <v>71024502</v>
      </c>
      <c r="S26" s="19"/>
      <c r="T26" s="20">
        <v>41.085647234591747</v>
      </c>
      <c r="V26" s="27"/>
    </row>
    <row r="27" spans="1:22" x14ac:dyDescent="0.25">
      <c r="L27" s="31" t="s">
        <v>42</v>
      </c>
      <c r="M27" s="34"/>
      <c r="N27" s="32">
        <f>SUM(N22:N26)</f>
        <v>101880957</v>
      </c>
      <c r="O27" s="19"/>
      <c r="P27" s="33">
        <f>N27/$C$29*100</f>
        <v>62.365452757915449</v>
      </c>
      <c r="Q27" s="30"/>
      <c r="R27" s="32">
        <v>93419040</v>
      </c>
      <c r="S27" s="19"/>
      <c r="T27" s="33">
        <v>54.040248285503154</v>
      </c>
      <c r="V27" s="27"/>
    </row>
    <row r="28" spans="1:22" x14ac:dyDescent="0.25">
      <c r="C28" s="22"/>
      <c r="D28" s="22"/>
      <c r="E28" s="22"/>
      <c r="F28" s="22"/>
      <c r="G28" s="22"/>
      <c r="H28" s="22"/>
      <c r="I28" s="22"/>
      <c r="J28" s="45"/>
      <c r="K28" s="22"/>
      <c r="V28" s="27"/>
    </row>
    <row r="29" spans="1:22" ht="17.25" thickBot="1" x14ac:dyDescent="0.3">
      <c r="A29" s="14" t="s">
        <v>43</v>
      </c>
      <c r="C29" s="46">
        <f>C13+C23</f>
        <v>163361208</v>
      </c>
      <c r="D29" s="19"/>
      <c r="E29" s="47">
        <v>100</v>
      </c>
      <c r="F29" s="28"/>
      <c r="G29" s="46">
        <v>172869376</v>
      </c>
      <c r="H29" s="19"/>
      <c r="I29" s="47">
        <v>100</v>
      </c>
      <c r="J29" s="45"/>
      <c r="L29" s="44" t="s">
        <v>44</v>
      </c>
      <c r="M29" s="22"/>
      <c r="N29" s="46">
        <f>N19+N27</f>
        <v>163361208</v>
      </c>
      <c r="O29" s="48"/>
      <c r="P29" s="49">
        <v>100</v>
      </c>
      <c r="Q29" s="22"/>
      <c r="R29" s="46">
        <v>172869376</v>
      </c>
      <c r="S29" s="48"/>
      <c r="T29" s="49">
        <v>100</v>
      </c>
      <c r="V29" s="50"/>
    </row>
    <row r="30" spans="1:22" ht="17.25" thickTop="1" x14ac:dyDescent="0.25">
      <c r="J30" s="45"/>
      <c r="V30" s="50"/>
    </row>
    <row r="31" spans="1:22" hidden="1" x14ac:dyDescent="0.25">
      <c r="A31" s="44" t="s">
        <v>45</v>
      </c>
      <c r="J31" s="45"/>
      <c r="N31" s="50"/>
      <c r="O31" s="50"/>
      <c r="P31" s="50"/>
      <c r="Q31" s="50"/>
      <c r="R31" s="50"/>
      <c r="S31" s="50"/>
      <c r="T31" s="50"/>
      <c r="U31" s="50"/>
      <c r="V31" s="50"/>
    </row>
    <row r="33" spans="1:16" x14ac:dyDescent="0.25">
      <c r="A33" s="51"/>
    </row>
    <row r="34" spans="1:16" x14ac:dyDescent="0.25">
      <c r="A34" s="51"/>
      <c r="L34" s="44"/>
    </row>
    <row r="35" spans="1:16" x14ac:dyDescent="0.25">
      <c r="A35" s="51"/>
    </row>
    <row r="36" spans="1:16" x14ac:dyDescent="0.25">
      <c r="A36" s="51"/>
    </row>
    <row r="37" spans="1:16" x14ac:dyDescent="0.25">
      <c r="A37" s="51"/>
    </row>
    <row r="38" spans="1:16" x14ac:dyDescent="0.25">
      <c r="A38" s="51"/>
    </row>
    <row r="39" spans="1:16" x14ac:dyDescent="0.25">
      <c r="A39" s="51"/>
    </row>
    <row r="40" spans="1:16" x14ac:dyDescent="0.25">
      <c r="A40" s="51"/>
    </row>
    <row r="41" spans="1:16" x14ac:dyDescent="0.25">
      <c r="A41" s="51"/>
    </row>
    <row r="42" spans="1:16" x14ac:dyDescent="0.25">
      <c r="A42" s="51"/>
    </row>
    <row r="43" spans="1:16" ht="24.75" hidden="1" customHeight="1" x14ac:dyDescent="0.25">
      <c r="A43" s="2" t="s">
        <v>46</v>
      </c>
      <c r="G43" s="52" t="s">
        <v>47</v>
      </c>
      <c r="H43" s="52"/>
      <c r="L43" s="53" t="s">
        <v>48</v>
      </c>
      <c r="O43" s="52"/>
      <c r="P43" s="52"/>
    </row>
  </sheetData>
  <mergeCells count="8">
    <mergeCell ref="A1:T1"/>
    <mergeCell ref="A2:T2"/>
    <mergeCell ref="A3:T3"/>
    <mergeCell ref="A4:U4"/>
    <mergeCell ref="C6:E6"/>
    <mergeCell ref="G6:I6"/>
    <mergeCell ref="N6:P6"/>
    <mergeCell ref="R6:T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2CFC-F405-4745-8B27-411023E4746E}">
  <sheetPr>
    <pageSetUpPr fitToPage="1"/>
  </sheetPr>
  <dimension ref="A1:K595"/>
  <sheetViews>
    <sheetView zoomScaleNormal="100" workbookViewId="0">
      <selection activeCell="G7" sqref="G7"/>
    </sheetView>
  </sheetViews>
  <sheetFormatPr defaultRowHeight="15.75" x14ac:dyDescent="0.25"/>
  <cols>
    <col min="1" max="1" width="32.125" style="56" bestFit="1" customWidth="1"/>
    <col min="2" max="2" width="1.625" style="56" customWidth="1"/>
    <col min="3" max="3" width="16.125" style="56" customWidth="1"/>
    <col min="4" max="4" width="1.875" style="56" customWidth="1"/>
    <col min="5" max="5" width="7.875" style="56" customWidth="1"/>
    <col min="6" max="6" width="3.25" style="56" customWidth="1"/>
    <col min="7" max="7" width="16.125" style="56" customWidth="1"/>
    <col min="8" max="8" width="1.875" style="56" customWidth="1"/>
    <col min="9" max="9" width="7.875" style="56" customWidth="1"/>
    <col min="10" max="16384" width="9" style="56"/>
  </cols>
  <sheetData>
    <row r="1" spans="1:11" ht="21.75" customHeight="1" x14ac:dyDescent="0.25">
      <c r="A1" s="54" t="str">
        <f>'BS-中'!A1:T1</f>
        <v>新光金保險代理人股份有限公司</v>
      </c>
      <c r="B1" s="55"/>
      <c r="C1" s="55"/>
      <c r="D1" s="55"/>
      <c r="E1" s="55"/>
      <c r="F1" s="55"/>
      <c r="G1" s="55"/>
      <c r="H1" s="55"/>
      <c r="I1" s="55"/>
    </row>
    <row r="2" spans="1:11" ht="21.75" customHeight="1" x14ac:dyDescent="0.25">
      <c r="A2" s="54" t="s">
        <v>49</v>
      </c>
      <c r="B2" s="55"/>
      <c r="C2" s="55"/>
      <c r="D2" s="55"/>
      <c r="E2" s="55"/>
      <c r="F2" s="55"/>
      <c r="G2" s="55"/>
      <c r="H2" s="55"/>
      <c r="I2" s="55"/>
    </row>
    <row r="3" spans="1:11" ht="21.75" customHeight="1" x14ac:dyDescent="0.25">
      <c r="A3" s="54" t="s">
        <v>50</v>
      </c>
      <c r="B3" s="55"/>
      <c r="C3" s="55"/>
      <c r="D3" s="55"/>
      <c r="E3" s="55"/>
      <c r="F3" s="55"/>
      <c r="G3" s="55"/>
      <c r="H3" s="55"/>
      <c r="I3" s="55"/>
    </row>
    <row r="4" spans="1:11" ht="20.25" customHeight="1" x14ac:dyDescent="0.25">
      <c r="A4" s="57" t="s">
        <v>3</v>
      </c>
      <c r="B4" s="57"/>
      <c r="C4" s="57"/>
      <c r="D4" s="57"/>
      <c r="E4" s="57"/>
      <c r="F4" s="57"/>
      <c r="G4" s="57"/>
      <c r="H4" s="57"/>
      <c r="I4" s="57"/>
    </row>
    <row r="6" spans="1:11" ht="16.5" customHeight="1" x14ac:dyDescent="0.25">
      <c r="C6" s="58" t="s">
        <v>51</v>
      </c>
      <c r="D6" s="58"/>
      <c r="E6" s="58"/>
      <c r="F6" s="59"/>
      <c r="G6" s="58" t="s">
        <v>52</v>
      </c>
      <c r="H6" s="58"/>
      <c r="I6" s="58"/>
    </row>
    <row r="7" spans="1:11" ht="16.5" x14ac:dyDescent="0.25">
      <c r="C7" s="10" t="s">
        <v>7</v>
      </c>
      <c r="D7" s="11"/>
      <c r="E7" s="10" t="s">
        <v>8</v>
      </c>
      <c r="F7" s="60"/>
      <c r="G7" s="10" t="s">
        <v>7</v>
      </c>
      <c r="H7" s="11"/>
      <c r="I7" s="10" t="s">
        <v>8</v>
      </c>
    </row>
    <row r="8" spans="1:11" ht="16.5" x14ac:dyDescent="0.25">
      <c r="A8" s="61" t="s">
        <v>53</v>
      </c>
      <c r="C8" s="62">
        <v>389938275</v>
      </c>
      <c r="D8" s="63"/>
      <c r="E8" s="64">
        <v>100</v>
      </c>
      <c r="G8" s="62">
        <v>367154075</v>
      </c>
      <c r="H8" s="63"/>
      <c r="I8" s="64">
        <v>100</v>
      </c>
      <c r="J8" s="65"/>
      <c r="K8" s="65"/>
    </row>
    <row r="9" spans="1:11" x14ac:dyDescent="0.25">
      <c r="C9" s="64"/>
      <c r="D9" s="63"/>
      <c r="E9" s="64"/>
      <c r="G9" s="64"/>
      <c r="H9" s="63"/>
      <c r="I9" s="64"/>
      <c r="J9" s="65"/>
      <c r="K9" s="65"/>
    </row>
    <row r="10" spans="1:11" ht="16.5" x14ac:dyDescent="0.25">
      <c r="A10" s="61" t="s">
        <v>54</v>
      </c>
      <c r="C10" s="66">
        <v>-249613993</v>
      </c>
      <c r="D10" s="63"/>
      <c r="E10" s="67">
        <f>C10/$C$8*100</f>
        <v>-64.013719350838286</v>
      </c>
      <c r="G10" s="66">
        <v>-237213407</v>
      </c>
      <c r="H10" s="63"/>
      <c r="I10" s="66">
        <v>-65</v>
      </c>
      <c r="J10" s="65"/>
      <c r="K10" s="65"/>
    </row>
    <row r="11" spans="1:11" x14ac:dyDescent="0.25">
      <c r="C11" s="68"/>
      <c r="D11" s="63"/>
      <c r="E11" s="68"/>
      <c r="G11" s="68"/>
      <c r="H11" s="63"/>
      <c r="I11" s="68"/>
      <c r="J11" s="65"/>
      <c r="K11" s="65"/>
    </row>
    <row r="12" spans="1:11" ht="16.5" x14ac:dyDescent="0.25">
      <c r="A12" s="61" t="s">
        <v>55</v>
      </c>
      <c r="C12" s="69">
        <f>SUM(C8:C11)</f>
        <v>140324282</v>
      </c>
      <c r="D12" s="63"/>
      <c r="E12" s="70">
        <f>SUM(E8:E11)</f>
        <v>35.986280649161714</v>
      </c>
      <c r="G12" s="69">
        <v>129940668</v>
      </c>
      <c r="H12" s="63"/>
      <c r="I12" s="70">
        <v>35</v>
      </c>
      <c r="J12" s="65"/>
      <c r="K12" s="65"/>
    </row>
    <row r="13" spans="1:11" x14ac:dyDescent="0.25">
      <c r="C13" s="64"/>
      <c r="D13" s="63"/>
      <c r="E13" s="64"/>
      <c r="G13" s="64"/>
      <c r="H13" s="63"/>
      <c r="I13" s="64"/>
      <c r="J13" s="65"/>
      <c r="K13" s="65"/>
    </row>
    <row r="14" spans="1:11" ht="16.5" x14ac:dyDescent="0.25">
      <c r="A14" s="61" t="s">
        <v>56</v>
      </c>
      <c r="C14" s="71">
        <v>-55142366</v>
      </c>
      <c r="D14" s="72"/>
      <c r="E14" s="71">
        <f>C14/$C$8*100</f>
        <v>-14.141306338804519</v>
      </c>
      <c r="F14" s="73"/>
      <c r="G14" s="71">
        <v>-55844431</v>
      </c>
      <c r="H14" s="72"/>
      <c r="I14" s="74">
        <v>-15.210080672535092</v>
      </c>
      <c r="J14" s="65"/>
      <c r="K14" s="65"/>
    </row>
    <row r="15" spans="1:11" x14ac:dyDescent="0.25">
      <c r="C15" s="72"/>
      <c r="D15" s="72"/>
      <c r="E15" s="72"/>
      <c r="F15" s="73"/>
      <c r="G15" s="72"/>
      <c r="H15" s="72"/>
      <c r="I15" s="72"/>
      <c r="J15" s="65"/>
      <c r="K15" s="65"/>
    </row>
    <row r="16" spans="1:11" ht="16.5" x14ac:dyDescent="0.25">
      <c r="A16" s="61" t="s">
        <v>57</v>
      </c>
      <c r="C16" s="75">
        <f>SUM(C12:C14)</f>
        <v>85181916</v>
      </c>
      <c r="D16" s="72"/>
      <c r="E16" s="76">
        <f>C16/$C$8*100</f>
        <v>21.844974310357195</v>
      </c>
      <c r="F16" s="73"/>
      <c r="G16" s="75">
        <v>74096237</v>
      </c>
      <c r="H16" s="72"/>
      <c r="I16" s="77">
        <v>20.181237808677459</v>
      </c>
      <c r="J16" s="65"/>
      <c r="K16" s="65"/>
    </row>
    <row r="17" spans="1:11" x14ac:dyDescent="0.25">
      <c r="C17" s="72"/>
      <c r="D17" s="72"/>
      <c r="E17" s="72"/>
      <c r="F17" s="73"/>
      <c r="G17" s="72"/>
      <c r="H17" s="72"/>
      <c r="I17" s="72"/>
      <c r="J17" s="65"/>
      <c r="K17" s="65"/>
    </row>
    <row r="18" spans="1:11" ht="16.5" x14ac:dyDescent="0.25">
      <c r="A18" s="61" t="s">
        <v>58</v>
      </c>
      <c r="C18" s="72"/>
      <c r="D18" s="72"/>
      <c r="E18" s="72"/>
      <c r="F18" s="73"/>
      <c r="G18" s="72"/>
      <c r="H18" s="72"/>
      <c r="I18" s="72"/>
      <c r="J18" s="65"/>
      <c r="K18" s="65"/>
    </row>
    <row r="19" spans="1:11" ht="16.5" x14ac:dyDescent="0.25">
      <c r="A19" s="78" t="s">
        <v>59</v>
      </c>
      <c r="C19" s="69">
        <v>181564</v>
      </c>
      <c r="D19" s="72"/>
      <c r="E19" s="79" t="s">
        <v>17</v>
      </c>
      <c r="F19" s="73"/>
      <c r="G19" s="69">
        <v>215565</v>
      </c>
      <c r="H19" s="72"/>
      <c r="I19" s="79" t="s">
        <v>18</v>
      </c>
      <c r="J19" s="65"/>
      <c r="K19" s="65"/>
    </row>
    <row r="20" spans="1:11" ht="16.5" x14ac:dyDescent="0.25">
      <c r="A20" s="78" t="s">
        <v>60</v>
      </c>
      <c r="C20" s="67">
        <v>-1297</v>
      </c>
      <c r="D20" s="72"/>
      <c r="E20" s="79" t="s">
        <v>17</v>
      </c>
      <c r="F20" s="73"/>
      <c r="G20" s="79" t="s">
        <v>18</v>
      </c>
      <c r="H20" s="72"/>
      <c r="I20" s="79" t="s">
        <v>18</v>
      </c>
      <c r="J20" s="65"/>
      <c r="K20" s="65"/>
    </row>
    <row r="21" spans="1:11" ht="16.5" x14ac:dyDescent="0.25">
      <c r="A21" s="78" t="s">
        <v>61</v>
      </c>
      <c r="C21" s="71">
        <v>-25260</v>
      </c>
      <c r="D21" s="72"/>
      <c r="E21" s="71" t="s">
        <v>17</v>
      </c>
      <c r="G21" s="71">
        <v>-32596</v>
      </c>
      <c r="I21" s="80" t="s">
        <v>18</v>
      </c>
      <c r="J21" s="65"/>
      <c r="K21" s="65"/>
    </row>
    <row r="22" spans="1:11" ht="16.5" x14ac:dyDescent="0.25">
      <c r="A22" s="78" t="s">
        <v>62</v>
      </c>
      <c r="C22" s="81">
        <f>SUM(C19:C21)</f>
        <v>155007</v>
      </c>
      <c r="D22" s="72"/>
      <c r="E22" s="81" t="s">
        <v>17</v>
      </c>
      <c r="G22" s="82">
        <v>182969</v>
      </c>
      <c r="I22" s="83" t="s">
        <v>18</v>
      </c>
      <c r="J22" s="65"/>
      <c r="K22" s="65"/>
    </row>
    <row r="23" spans="1:11" x14ac:dyDescent="0.25">
      <c r="C23" s="84"/>
      <c r="D23" s="84"/>
      <c r="E23" s="84"/>
      <c r="F23" s="73"/>
      <c r="G23" s="84"/>
      <c r="H23" s="84"/>
      <c r="I23" s="84"/>
      <c r="J23" s="65"/>
      <c r="K23" s="65"/>
    </row>
    <row r="24" spans="1:11" ht="16.5" x14ac:dyDescent="0.25">
      <c r="A24" s="61" t="s">
        <v>63</v>
      </c>
      <c r="C24" s="69">
        <f>C16+C22</f>
        <v>85336923</v>
      </c>
      <c r="D24" s="72"/>
      <c r="E24" s="85">
        <f>C24/$C$8*100</f>
        <v>21.884725986439776</v>
      </c>
      <c r="F24" s="73"/>
      <c r="G24" s="69">
        <v>74279206</v>
      </c>
      <c r="H24" s="72"/>
      <c r="I24" s="86">
        <v>20.231072200410686</v>
      </c>
      <c r="J24" s="65"/>
      <c r="K24" s="65"/>
    </row>
    <row r="25" spans="1:11" x14ac:dyDescent="0.25">
      <c r="C25" s="72"/>
      <c r="D25" s="72"/>
      <c r="E25" s="72"/>
      <c r="F25" s="73"/>
      <c r="G25" s="72"/>
      <c r="H25" s="72"/>
      <c r="I25" s="72"/>
      <c r="K25" s="65"/>
    </row>
    <row r="26" spans="1:11" ht="16.5" x14ac:dyDescent="0.25">
      <c r="A26" s="61" t="s">
        <v>64</v>
      </c>
      <c r="C26" s="71">
        <v>-17073139</v>
      </c>
      <c r="D26" s="72"/>
      <c r="E26" s="71">
        <f>C26/$C$8*100</f>
        <v>-4.3784209180286293</v>
      </c>
      <c r="F26" s="73"/>
      <c r="G26" s="71">
        <v>-15205108</v>
      </c>
      <c r="H26" s="72"/>
      <c r="I26" s="74">
        <v>-4.1413425685115985</v>
      </c>
      <c r="J26" s="65"/>
      <c r="K26" s="65"/>
    </row>
    <row r="27" spans="1:11" x14ac:dyDescent="0.25">
      <c r="C27" s="72"/>
      <c r="D27" s="72"/>
      <c r="E27" s="72"/>
      <c r="F27" s="73"/>
      <c r="G27" s="72"/>
      <c r="H27" s="72"/>
      <c r="I27" s="72"/>
    </row>
    <row r="28" spans="1:11" ht="16.5" x14ac:dyDescent="0.25">
      <c r="A28" s="61" t="s">
        <v>65</v>
      </c>
      <c r="C28" s="69">
        <f>SUM(C24:C27)</f>
        <v>68263784</v>
      </c>
      <c r="D28" s="72"/>
      <c r="E28" s="69">
        <f>C28/$C$8*100</f>
        <v>17.506305068411148</v>
      </c>
      <c r="F28" s="73"/>
      <c r="G28" s="69">
        <v>59074098</v>
      </c>
      <c r="H28" s="72"/>
      <c r="I28" s="69">
        <v>16.08972963189909</v>
      </c>
    </row>
    <row r="30" spans="1:11" ht="16.5" x14ac:dyDescent="0.25">
      <c r="A30" s="61" t="s">
        <v>66</v>
      </c>
      <c r="C30" s="75" t="s">
        <v>17</v>
      </c>
      <c r="D30" s="84"/>
      <c r="E30" s="77" t="s">
        <v>17</v>
      </c>
      <c r="F30" s="73"/>
      <c r="G30" s="75" t="s">
        <v>18</v>
      </c>
      <c r="H30" s="84"/>
      <c r="I30" s="87" t="s">
        <v>18</v>
      </c>
    </row>
    <row r="32" spans="1:11" ht="17.25" thickBot="1" x14ac:dyDescent="0.3">
      <c r="A32" s="61" t="s">
        <v>67</v>
      </c>
      <c r="C32" s="46">
        <f>SUM(C28)</f>
        <v>68263784</v>
      </c>
      <c r="E32" s="88">
        <f>SUM(E28:E31)</f>
        <v>17.506305068411148</v>
      </c>
      <c r="G32" s="46">
        <v>59074098</v>
      </c>
      <c r="I32" s="88">
        <v>16.08972963189909</v>
      </c>
    </row>
    <row r="33" spans="1:7" ht="16.5" thickTop="1" x14ac:dyDescent="0.25"/>
    <row r="34" spans="1:7" ht="16.5" x14ac:dyDescent="0.25">
      <c r="A34" s="44"/>
    </row>
    <row r="44" spans="1:7" ht="16.5" x14ac:dyDescent="0.25">
      <c r="A44"/>
      <c r="B44"/>
      <c r="C44"/>
      <c r="D44"/>
      <c r="E44"/>
      <c r="F44"/>
      <c r="G44"/>
    </row>
    <row r="45" spans="1:7" ht="16.5" hidden="1" x14ac:dyDescent="0.25">
      <c r="A45" s="52" t="str">
        <f>'BS-中'!A43</f>
        <v>負責人：陳忠誼</v>
      </c>
      <c r="C45" s="2" t="str">
        <f>'BS-中'!G43</f>
        <v>經理人：簡義仁</v>
      </c>
      <c r="G45" s="2" t="str">
        <f>'BS-中'!L43</f>
        <v>主辦會計：蔡文英</v>
      </c>
    </row>
    <row r="46" spans="1:7" ht="16.5" x14ac:dyDescent="0.25">
      <c r="A46"/>
      <c r="B46"/>
      <c r="C46"/>
      <c r="D46"/>
      <c r="E46"/>
      <c r="F46"/>
      <c r="G46"/>
    </row>
    <row r="47" spans="1:7" ht="16.5" x14ac:dyDescent="0.25">
      <c r="A47"/>
      <c r="B47"/>
      <c r="C47"/>
      <c r="D47"/>
      <c r="E47"/>
      <c r="F47"/>
      <c r="G47"/>
    </row>
    <row r="349" spans="1:1" x14ac:dyDescent="0.25">
      <c r="A349" s="89"/>
    </row>
    <row r="350" spans="1:1" x14ac:dyDescent="0.25">
      <c r="A350" s="90"/>
    </row>
    <row r="351" spans="1:1" x14ac:dyDescent="0.25">
      <c r="A351" s="89"/>
    </row>
    <row r="353" spans="1:1" x14ac:dyDescent="0.25">
      <c r="A353" s="89"/>
    </row>
    <row r="354" spans="1:1" x14ac:dyDescent="0.25">
      <c r="A354" s="90"/>
    </row>
    <row r="355" spans="1:1" x14ac:dyDescent="0.25">
      <c r="A355" s="89"/>
    </row>
    <row r="357" spans="1:1" x14ac:dyDescent="0.25">
      <c r="A357" s="89"/>
    </row>
    <row r="358" spans="1:1" x14ac:dyDescent="0.25">
      <c r="A358" s="90"/>
    </row>
    <row r="359" spans="1:1" x14ac:dyDescent="0.25">
      <c r="A359" s="89"/>
    </row>
    <row r="393" spans="1:1" x14ac:dyDescent="0.25">
      <c r="A393" s="89"/>
    </row>
    <row r="394" spans="1:1" x14ac:dyDescent="0.25">
      <c r="A394" s="90"/>
    </row>
    <row r="395" spans="1:1" x14ac:dyDescent="0.25">
      <c r="A395" s="90"/>
    </row>
    <row r="396" spans="1:1" x14ac:dyDescent="0.25">
      <c r="A396" s="90"/>
    </row>
    <row r="397" spans="1:1" x14ac:dyDescent="0.25">
      <c r="A397" s="89"/>
    </row>
    <row r="398" spans="1:1" x14ac:dyDescent="0.25">
      <c r="A398" s="89"/>
    </row>
    <row r="399" spans="1:1" x14ac:dyDescent="0.25">
      <c r="A399" s="89"/>
    </row>
    <row r="400" spans="1:1" x14ac:dyDescent="0.25">
      <c r="A400" s="89"/>
    </row>
    <row r="401" spans="1:1" x14ac:dyDescent="0.25">
      <c r="A401" s="90"/>
    </row>
    <row r="402" spans="1:1" x14ac:dyDescent="0.25">
      <c r="A402" s="90"/>
    </row>
    <row r="403" spans="1:1" x14ac:dyDescent="0.25">
      <c r="A403" s="90"/>
    </row>
    <row r="404" spans="1:1" x14ac:dyDescent="0.25">
      <c r="A404" s="89"/>
    </row>
    <row r="405" spans="1:1" x14ac:dyDescent="0.25">
      <c r="A405" s="89"/>
    </row>
    <row r="595" spans="1:1" x14ac:dyDescent="0.25">
      <c r="A595" s="89"/>
    </row>
  </sheetData>
  <mergeCells count="6"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42F7-62F0-49CB-A455-53DE893B1257}">
  <sheetPr>
    <pageSetUpPr fitToPage="1"/>
  </sheetPr>
  <dimension ref="A1:P36"/>
  <sheetViews>
    <sheetView workbookViewId="0">
      <selection activeCell="G7" sqref="G7"/>
    </sheetView>
  </sheetViews>
  <sheetFormatPr defaultRowHeight="16.5" x14ac:dyDescent="0.25"/>
  <cols>
    <col min="1" max="1" width="23.875" customWidth="1"/>
    <col min="2" max="2" width="2.5" customWidth="1"/>
    <col min="3" max="3" width="14.25" customWidth="1"/>
    <col min="4" max="4" width="3.75" customWidth="1"/>
    <col min="5" max="5" width="14.25" customWidth="1"/>
    <col min="6" max="6" width="3.625" customWidth="1"/>
    <col min="7" max="7" width="14.625" customWidth="1"/>
    <col min="8" max="8" width="3.5" customWidth="1"/>
    <col min="9" max="9" width="14.75" bestFit="1" customWidth="1"/>
    <col min="10" max="10" width="3.125" customWidth="1"/>
    <col min="11" max="11" width="14.75" bestFit="1" customWidth="1"/>
  </cols>
  <sheetData>
    <row r="1" spans="1:16" x14ac:dyDescent="0.25">
      <c r="A1" s="1" t="str">
        <f>'BS-中'!A1:T1</f>
        <v>新光金保險代理人股份有限公司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 x14ac:dyDescent="0.25">
      <c r="A5" s="51"/>
    </row>
    <row r="6" spans="1:16" x14ac:dyDescent="0.25">
      <c r="A6" s="63"/>
      <c r="B6" s="63"/>
      <c r="C6" s="63"/>
      <c r="D6" s="63"/>
      <c r="E6" s="63"/>
      <c r="F6" s="63"/>
      <c r="G6" s="91" t="s">
        <v>39</v>
      </c>
      <c r="H6" s="91"/>
      <c r="I6" s="91"/>
      <c r="J6" s="16"/>
      <c r="K6" s="63"/>
    </row>
    <row r="7" spans="1:16" x14ac:dyDescent="0.25">
      <c r="A7" s="63"/>
      <c r="B7" s="63"/>
      <c r="C7" s="92" t="s">
        <v>69</v>
      </c>
      <c r="D7" s="63"/>
      <c r="E7" s="92" t="s">
        <v>38</v>
      </c>
      <c r="F7" s="93"/>
      <c r="G7" s="92" t="s">
        <v>40</v>
      </c>
      <c r="H7" s="94"/>
      <c r="I7" s="95" t="s">
        <v>41</v>
      </c>
      <c r="J7" s="63"/>
      <c r="K7" s="92" t="s">
        <v>70</v>
      </c>
    </row>
    <row r="8" spans="1:16" x14ac:dyDescent="0.25">
      <c r="A8" s="14" t="s">
        <v>71</v>
      </c>
      <c r="B8" s="15"/>
      <c r="C8" s="18">
        <v>10000000</v>
      </c>
      <c r="D8" s="96"/>
      <c r="E8" s="18">
        <v>0</v>
      </c>
      <c r="F8" s="18"/>
      <c r="G8" s="18">
        <v>12354615</v>
      </c>
      <c r="H8" s="96"/>
      <c r="I8" s="18">
        <v>61950404</v>
      </c>
      <c r="J8" s="18"/>
      <c r="K8" s="18">
        <v>84305019</v>
      </c>
    </row>
    <row r="9" spans="1:16" x14ac:dyDescent="0.25">
      <c r="A9" s="97"/>
      <c r="B9" s="15"/>
      <c r="C9" s="96"/>
      <c r="D9" s="96"/>
      <c r="E9" s="96"/>
      <c r="F9" s="96"/>
      <c r="G9" s="96"/>
      <c r="H9" s="96"/>
      <c r="I9" s="96"/>
      <c r="J9" s="96"/>
      <c r="K9" s="96"/>
    </row>
    <row r="10" spans="1:16" ht="17.25" customHeight="1" x14ac:dyDescent="0.25">
      <c r="A10" s="14" t="s">
        <v>72</v>
      </c>
      <c r="B10" s="15"/>
      <c r="C10" s="96"/>
      <c r="D10" s="96"/>
      <c r="E10" s="96"/>
      <c r="F10" s="96"/>
      <c r="G10" s="96"/>
      <c r="H10" s="96"/>
      <c r="I10" s="96"/>
      <c r="J10" s="96"/>
      <c r="K10" s="96"/>
    </row>
    <row r="11" spans="1:16" hidden="1" x14ac:dyDescent="0.25">
      <c r="A11" s="17" t="s">
        <v>73</v>
      </c>
      <c r="B11" s="15"/>
      <c r="C11" s="98">
        <v>0</v>
      </c>
      <c r="D11" s="96"/>
      <c r="E11" s="98">
        <v>0</v>
      </c>
      <c r="F11" s="98"/>
      <c r="G11" s="99"/>
      <c r="H11" s="96"/>
      <c r="I11" s="100"/>
      <c r="J11" s="96"/>
      <c r="K11" s="101">
        <f>SUM(C11:I11)</f>
        <v>0</v>
      </c>
    </row>
    <row r="12" spans="1:16" x14ac:dyDescent="0.25">
      <c r="A12" s="17" t="s">
        <v>74</v>
      </c>
      <c r="B12" s="15"/>
      <c r="C12" s="99" t="s">
        <v>17</v>
      </c>
      <c r="D12" s="96"/>
      <c r="E12" s="99" t="s">
        <v>17</v>
      </c>
      <c r="F12" s="99"/>
      <c r="G12" s="98" t="s">
        <v>18</v>
      </c>
      <c r="H12" s="96"/>
      <c r="I12" s="100">
        <v>-50000000</v>
      </c>
      <c r="J12" s="96"/>
      <c r="K12" s="100">
        <f>SUM(C12:I12)</f>
        <v>-50000000</v>
      </c>
    </row>
    <row r="13" spans="1:16" x14ac:dyDescent="0.25">
      <c r="A13" s="17"/>
      <c r="B13" s="15"/>
      <c r="C13" s="99"/>
      <c r="D13" s="96"/>
      <c r="E13" s="99"/>
      <c r="F13" s="99"/>
      <c r="G13" s="98"/>
      <c r="H13" s="96"/>
      <c r="I13" s="100"/>
      <c r="J13" s="96"/>
      <c r="K13" s="100"/>
    </row>
    <row r="14" spans="1:16" x14ac:dyDescent="0.25">
      <c r="A14" s="102" t="s">
        <v>75</v>
      </c>
      <c r="B14" s="15"/>
      <c r="C14" s="99" t="s">
        <v>17</v>
      </c>
      <c r="D14" s="96"/>
      <c r="E14" s="99">
        <v>39923</v>
      </c>
      <c r="F14" s="99"/>
      <c r="G14" s="99" t="s">
        <v>17</v>
      </c>
      <c r="H14" s="96"/>
      <c r="I14" s="99" t="s">
        <v>17</v>
      </c>
      <c r="J14" s="96"/>
      <c r="K14" s="100">
        <f>SUM(C14:I14)</f>
        <v>39923</v>
      </c>
    </row>
    <row r="15" spans="1:16" x14ac:dyDescent="0.25">
      <c r="A15" s="17"/>
      <c r="B15" s="15"/>
      <c r="C15" s="96"/>
      <c r="D15" s="96"/>
      <c r="E15" s="96"/>
      <c r="F15" s="96"/>
      <c r="G15" s="96"/>
      <c r="H15" s="96"/>
      <c r="I15" s="103"/>
      <c r="J15" s="96"/>
      <c r="K15" s="103"/>
    </row>
    <row r="16" spans="1:16" x14ac:dyDescent="0.25">
      <c r="A16" s="14" t="s">
        <v>76</v>
      </c>
      <c r="B16" s="15"/>
      <c r="C16" s="104">
        <v>0</v>
      </c>
      <c r="D16" s="96"/>
      <c r="E16" s="104">
        <v>0</v>
      </c>
      <c r="F16" s="98"/>
      <c r="G16" s="104">
        <v>0</v>
      </c>
      <c r="H16" s="96"/>
      <c r="I16" s="105">
        <v>59074098</v>
      </c>
      <c r="J16" s="96"/>
      <c r="K16" s="105">
        <f>SUM(C16:I16)</f>
        <v>59074098</v>
      </c>
      <c r="L16" s="50"/>
      <c r="M16" s="50"/>
      <c r="N16" s="50"/>
      <c r="O16" s="50"/>
      <c r="P16" s="50"/>
    </row>
    <row r="17" spans="1:16" x14ac:dyDescent="0.25">
      <c r="A17" s="14"/>
      <c r="B17" s="15"/>
      <c r="C17" s="98"/>
      <c r="D17" s="96"/>
      <c r="E17" s="98"/>
      <c r="F17" s="98"/>
      <c r="G17" s="98"/>
      <c r="H17" s="96"/>
      <c r="I17" s="100"/>
      <c r="J17" s="96"/>
      <c r="K17" s="100"/>
      <c r="L17" s="50"/>
      <c r="M17" s="50"/>
      <c r="N17" s="50"/>
      <c r="O17" s="50"/>
      <c r="P17" s="50"/>
    </row>
    <row r="18" spans="1:16" x14ac:dyDescent="0.25">
      <c r="A18" s="14" t="s">
        <v>77</v>
      </c>
      <c r="B18" s="15"/>
      <c r="C18" s="99">
        <f>SUM(C8:C16)</f>
        <v>10000000</v>
      </c>
      <c r="D18" s="96"/>
      <c r="E18" s="99">
        <f>SUM(E8:E16)</f>
        <v>39923</v>
      </c>
      <c r="F18" s="99"/>
      <c r="G18" s="99">
        <f>SUM(G8:G16)</f>
        <v>12354615</v>
      </c>
      <c r="H18" s="96"/>
      <c r="I18" s="99">
        <f>SUM(I8:I16)</f>
        <v>71024502</v>
      </c>
      <c r="J18" s="96"/>
      <c r="K18" s="99">
        <f>SUM(K8:K16)</f>
        <v>93419040</v>
      </c>
    </row>
    <row r="19" spans="1:16" x14ac:dyDescent="0.25">
      <c r="A19" s="14"/>
      <c r="B19" s="15"/>
      <c r="C19" s="98"/>
      <c r="D19" s="96"/>
      <c r="E19" s="98"/>
      <c r="F19" s="98"/>
      <c r="G19" s="98"/>
      <c r="H19" s="96"/>
      <c r="I19" s="99"/>
      <c r="J19" s="96"/>
      <c r="K19" s="103"/>
    </row>
    <row r="20" spans="1:16" ht="17.25" customHeight="1" x14ac:dyDescent="0.25">
      <c r="A20" s="14" t="s">
        <v>78</v>
      </c>
      <c r="B20" s="15"/>
      <c r="C20" s="96"/>
      <c r="D20" s="96"/>
      <c r="E20" s="96"/>
      <c r="F20" s="96"/>
      <c r="G20" s="96"/>
      <c r="H20" s="96"/>
      <c r="I20" s="96"/>
      <c r="J20" s="96"/>
      <c r="K20" s="96"/>
    </row>
    <row r="21" spans="1:16" x14ac:dyDescent="0.25">
      <c r="A21" s="17" t="s">
        <v>74</v>
      </c>
      <c r="B21" s="15"/>
      <c r="C21" s="106" t="s">
        <v>17</v>
      </c>
      <c r="D21" s="96"/>
      <c r="E21" s="106" t="s">
        <v>17</v>
      </c>
      <c r="F21" s="99"/>
      <c r="G21" s="100" t="s">
        <v>17</v>
      </c>
      <c r="H21" s="96"/>
      <c r="I21" s="100">
        <v>-60000000</v>
      </c>
      <c r="J21" s="96"/>
      <c r="K21" s="100">
        <f>SUM(C21:I21)</f>
        <v>-60000000</v>
      </c>
    </row>
    <row r="22" spans="1:16" x14ac:dyDescent="0.25">
      <c r="A22" s="17"/>
      <c r="B22" s="15"/>
      <c r="C22" s="106"/>
      <c r="D22" s="96"/>
      <c r="E22" s="106"/>
      <c r="F22" s="99"/>
      <c r="G22" s="100"/>
      <c r="H22" s="96"/>
      <c r="I22" s="100"/>
      <c r="J22" s="96"/>
      <c r="K22" s="100"/>
    </row>
    <row r="23" spans="1:16" x14ac:dyDescent="0.25">
      <c r="A23" s="102" t="s">
        <v>75</v>
      </c>
      <c r="B23" s="15"/>
      <c r="C23" s="106" t="s">
        <v>17</v>
      </c>
      <c r="D23" s="96"/>
      <c r="E23" s="107">
        <v>198133</v>
      </c>
      <c r="F23" s="99"/>
      <c r="G23" s="100" t="s">
        <v>17</v>
      </c>
      <c r="H23" s="96"/>
      <c r="I23" s="100" t="s">
        <v>17</v>
      </c>
      <c r="J23" s="96"/>
      <c r="K23" s="100">
        <f>SUM(C23:I23)</f>
        <v>198133</v>
      </c>
    </row>
    <row r="24" spans="1:16" x14ac:dyDescent="0.25">
      <c r="A24" s="17"/>
      <c r="B24" s="15"/>
      <c r="C24" s="106"/>
      <c r="D24" s="96"/>
      <c r="E24" s="106"/>
      <c r="F24" s="99"/>
      <c r="G24" s="100"/>
      <c r="H24" s="96"/>
      <c r="I24" s="100"/>
      <c r="J24" s="96"/>
      <c r="K24" s="100"/>
    </row>
    <row r="25" spans="1:16" x14ac:dyDescent="0.25">
      <c r="A25" s="14" t="s">
        <v>79</v>
      </c>
      <c r="B25" s="15"/>
      <c r="C25" s="104">
        <v>0</v>
      </c>
      <c r="D25" s="96"/>
      <c r="E25" s="104">
        <v>0</v>
      </c>
      <c r="F25" s="98"/>
      <c r="G25" s="104">
        <v>0</v>
      </c>
      <c r="H25" s="96"/>
      <c r="I25" s="105">
        <v>68263784</v>
      </c>
      <c r="J25" s="96"/>
      <c r="K25" s="105">
        <f>SUM(C25:I25)</f>
        <v>68263784</v>
      </c>
      <c r="L25" s="50"/>
      <c r="M25" s="50"/>
      <c r="N25" s="50"/>
      <c r="O25" s="50"/>
      <c r="P25" s="50"/>
    </row>
    <row r="26" spans="1:16" x14ac:dyDescent="0.25">
      <c r="A26" s="97"/>
      <c r="B26" s="15"/>
      <c r="C26" s="96"/>
      <c r="D26" s="96"/>
      <c r="E26" s="96"/>
      <c r="F26" s="96"/>
      <c r="G26" s="96"/>
      <c r="H26" s="96"/>
      <c r="I26" s="96"/>
      <c r="J26" s="96"/>
      <c r="K26" s="96"/>
    </row>
    <row r="27" spans="1:16" ht="17.25" thickBot="1" x14ac:dyDescent="0.3">
      <c r="A27" s="14" t="s">
        <v>80</v>
      </c>
      <c r="B27" s="15"/>
      <c r="C27" s="108">
        <f>SUM(C18:C25)</f>
        <v>10000000</v>
      </c>
      <c r="D27" s="96"/>
      <c r="E27" s="108">
        <f>SUM(E18:E25)</f>
        <v>238056</v>
      </c>
      <c r="F27" s="18"/>
      <c r="G27" s="108">
        <f>SUM(G18:G25)</f>
        <v>12354615</v>
      </c>
      <c r="H27" s="96"/>
      <c r="I27" s="108">
        <f>SUM(I18:I25)</f>
        <v>79288286</v>
      </c>
      <c r="J27" s="96"/>
      <c r="K27" s="108">
        <f>SUM(K18:K25)</f>
        <v>101880957</v>
      </c>
    </row>
    <row r="28" spans="1:16" ht="17.25" thickTop="1" x14ac:dyDescent="0.25"/>
    <row r="31" spans="1:16" x14ac:dyDescent="0.25">
      <c r="A31" s="44"/>
    </row>
    <row r="36" spans="1:9" hidden="1" x14ac:dyDescent="0.25">
      <c r="A36" s="52" t="str">
        <f>'IS-中'!A45</f>
        <v>負責人：陳忠誼</v>
      </c>
      <c r="B36" s="56"/>
      <c r="C36" s="2" t="str">
        <f>'IS-中'!C45</f>
        <v>經理人：簡義仁</v>
      </c>
      <c r="D36" s="56"/>
      <c r="E36" s="2">
        <f>'IS-中'!E45</f>
        <v>0</v>
      </c>
      <c r="F36" s="2"/>
      <c r="G36" s="56"/>
      <c r="H36" s="56"/>
      <c r="I36" s="2" t="str">
        <f>'IS-中'!G45</f>
        <v>主辦會計：蔡文英</v>
      </c>
    </row>
  </sheetData>
  <mergeCells count="5">
    <mergeCell ref="A1:K1"/>
    <mergeCell ref="A2:K2"/>
    <mergeCell ref="A3:K3"/>
    <mergeCell ref="A4:K4"/>
    <mergeCell ref="G6:I6"/>
  </mergeCells>
  <phoneticPr fontId="3" type="noConversion"/>
  <pageMargins left="0.59055118110236227" right="0.59055118110236227" top="0.62992125984251968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1CEE-1A57-46C7-A153-CEB9A7B2E9AF}">
  <dimension ref="A1:F44"/>
  <sheetViews>
    <sheetView zoomScaleNormal="100" workbookViewId="0">
      <selection activeCell="G7" sqref="G7"/>
    </sheetView>
  </sheetViews>
  <sheetFormatPr defaultRowHeight="16.5" x14ac:dyDescent="0.25"/>
  <cols>
    <col min="1" max="1" width="42" customWidth="1"/>
    <col min="2" max="2" width="2.875" customWidth="1"/>
    <col min="3" max="3" width="14.5" customWidth="1"/>
    <col min="4" max="4" width="2.875" customWidth="1"/>
    <col min="5" max="5" width="14.5" customWidth="1"/>
  </cols>
  <sheetData>
    <row r="1" spans="1:5" x14ac:dyDescent="0.25">
      <c r="A1" s="1" t="str">
        <f>'BS-中'!A1:T1</f>
        <v>新光金保險代理人股份有限公司</v>
      </c>
      <c r="B1" s="1"/>
      <c r="C1" s="1"/>
      <c r="D1" s="1"/>
      <c r="E1" s="1"/>
    </row>
    <row r="2" spans="1:5" x14ac:dyDescent="0.25">
      <c r="A2" s="1" t="s">
        <v>81</v>
      </c>
      <c r="B2" s="1"/>
      <c r="C2" s="1"/>
      <c r="D2" s="1"/>
      <c r="E2" s="1"/>
    </row>
    <row r="3" spans="1:5" x14ac:dyDescent="0.25">
      <c r="A3" s="1" t="s">
        <v>50</v>
      </c>
      <c r="B3" s="1"/>
      <c r="C3" s="1"/>
      <c r="D3" s="1"/>
      <c r="E3" s="1"/>
    </row>
    <row r="4" spans="1:5" x14ac:dyDescent="0.25">
      <c r="A4" s="3" t="s">
        <v>3</v>
      </c>
      <c r="B4" s="3"/>
      <c r="C4" s="3"/>
      <c r="D4" s="3"/>
      <c r="E4" s="3"/>
    </row>
    <row r="5" spans="1:5" x14ac:dyDescent="0.25">
      <c r="A5" s="4"/>
    </row>
    <row r="6" spans="1:5" x14ac:dyDescent="0.25">
      <c r="A6" s="5"/>
      <c r="B6" s="5"/>
      <c r="C6" s="10" t="s">
        <v>51</v>
      </c>
      <c r="D6" s="11"/>
      <c r="E6" s="10" t="s">
        <v>52</v>
      </c>
    </row>
    <row r="7" spans="1:5" x14ac:dyDescent="0.25">
      <c r="A7" s="109" t="s">
        <v>82</v>
      </c>
      <c r="B7" s="5"/>
      <c r="C7" s="63"/>
      <c r="D7" s="63"/>
      <c r="E7" s="63"/>
    </row>
    <row r="8" spans="1:5" x14ac:dyDescent="0.25">
      <c r="A8" s="110" t="s">
        <v>83</v>
      </c>
      <c r="B8" s="5"/>
      <c r="C8" s="111">
        <v>85336923</v>
      </c>
      <c r="D8" s="19"/>
      <c r="E8" s="111">
        <v>74279206</v>
      </c>
    </row>
    <row r="9" spans="1:5" x14ac:dyDescent="0.25">
      <c r="A9" s="110" t="s">
        <v>84</v>
      </c>
      <c r="B9" s="5"/>
      <c r="C9" s="112"/>
      <c r="D9" s="19"/>
      <c r="E9" s="111"/>
    </row>
    <row r="10" spans="1:5" x14ac:dyDescent="0.25">
      <c r="A10" s="110" t="s">
        <v>85</v>
      </c>
      <c r="B10" s="5"/>
      <c r="C10" s="113">
        <v>-181564</v>
      </c>
      <c r="D10" s="19"/>
      <c r="E10" s="113">
        <v>-215565</v>
      </c>
    </row>
    <row r="11" spans="1:5" x14ac:dyDescent="0.25">
      <c r="A11" s="110" t="s">
        <v>86</v>
      </c>
      <c r="C11" s="113">
        <v>25260</v>
      </c>
      <c r="E11" s="113">
        <v>32596</v>
      </c>
    </row>
    <row r="12" spans="1:5" x14ac:dyDescent="0.25">
      <c r="A12" s="110" t="s">
        <v>87</v>
      </c>
      <c r="B12" s="5"/>
      <c r="C12" s="113">
        <v>1636070</v>
      </c>
      <c r="D12" s="114"/>
      <c r="E12" s="113">
        <v>1325529</v>
      </c>
    </row>
    <row r="13" spans="1:5" x14ac:dyDescent="0.25">
      <c r="A13" s="110" t="s">
        <v>88</v>
      </c>
      <c r="B13" s="5"/>
      <c r="C13" s="113">
        <v>56779</v>
      </c>
      <c r="D13" s="114"/>
      <c r="E13" s="113">
        <v>56752</v>
      </c>
    </row>
    <row r="14" spans="1:5" x14ac:dyDescent="0.25">
      <c r="A14" s="110" t="s">
        <v>89</v>
      </c>
      <c r="B14" s="5"/>
      <c r="C14" s="113">
        <v>-203</v>
      </c>
      <c r="D14" s="114"/>
      <c r="E14" s="113" t="s">
        <v>17</v>
      </c>
    </row>
    <row r="15" spans="1:5" x14ac:dyDescent="0.25">
      <c r="A15" s="110" t="s">
        <v>90</v>
      </c>
      <c r="C15" s="107">
        <v>198133</v>
      </c>
      <c r="E15" s="113">
        <v>39923</v>
      </c>
    </row>
    <row r="16" spans="1:5" x14ac:dyDescent="0.25">
      <c r="A16" s="110" t="s">
        <v>91</v>
      </c>
      <c r="B16" s="5"/>
      <c r="C16" s="113"/>
      <c r="D16" s="113"/>
      <c r="E16" s="113"/>
    </row>
    <row r="17" spans="1:5" x14ac:dyDescent="0.25">
      <c r="A17" s="110" t="s">
        <v>92</v>
      </c>
      <c r="B17" s="5"/>
      <c r="C17" s="113">
        <v>-13354921</v>
      </c>
      <c r="D17" s="113"/>
      <c r="E17" s="113">
        <v>-3907737</v>
      </c>
    </row>
    <row r="18" spans="1:5" x14ac:dyDescent="0.25">
      <c r="A18" s="110" t="s">
        <v>93</v>
      </c>
      <c r="B18" s="5"/>
      <c r="C18" s="113">
        <v>17658</v>
      </c>
      <c r="D18" s="113"/>
      <c r="E18" s="113">
        <v>-27824</v>
      </c>
    </row>
    <row r="19" spans="1:5" x14ac:dyDescent="0.25">
      <c r="A19" s="110" t="s">
        <v>94</v>
      </c>
      <c r="B19" s="5"/>
      <c r="C19" s="113">
        <v>249613</v>
      </c>
      <c r="D19" s="113"/>
      <c r="E19" s="113">
        <v>209786</v>
      </c>
    </row>
    <row r="20" spans="1:5" x14ac:dyDescent="0.25">
      <c r="A20" s="110" t="s">
        <v>95</v>
      </c>
      <c r="B20" s="5"/>
      <c r="C20" s="113">
        <v>2633922</v>
      </c>
      <c r="D20" s="113"/>
      <c r="E20" s="113">
        <v>6426811</v>
      </c>
    </row>
    <row r="21" spans="1:5" x14ac:dyDescent="0.25">
      <c r="A21" s="110" t="s">
        <v>96</v>
      </c>
      <c r="B21" s="5"/>
      <c r="C21" s="113">
        <v>122360</v>
      </c>
      <c r="D21" s="113"/>
      <c r="E21" s="113">
        <v>-39788</v>
      </c>
    </row>
    <row r="22" spans="1:5" x14ac:dyDescent="0.25">
      <c r="A22" s="110" t="s">
        <v>97</v>
      </c>
      <c r="B22" s="5"/>
      <c r="C22" s="115">
        <f>SUM(C8:C21)</f>
        <v>76740030</v>
      </c>
      <c r="D22" s="113"/>
      <c r="E22" s="115">
        <v>78179689</v>
      </c>
    </row>
    <row r="23" spans="1:5" x14ac:dyDescent="0.25">
      <c r="A23" s="110" t="s">
        <v>98</v>
      </c>
      <c r="B23" s="5"/>
      <c r="C23" s="113">
        <v>188552</v>
      </c>
      <c r="D23" s="113"/>
      <c r="E23" s="113">
        <v>212852</v>
      </c>
    </row>
    <row r="24" spans="1:5" x14ac:dyDescent="0.25">
      <c r="A24" s="110" t="s">
        <v>99</v>
      </c>
      <c r="C24" s="113">
        <v>-25260</v>
      </c>
      <c r="E24" s="113">
        <v>-32596</v>
      </c>
    </row>
    <row r="25" spans="1:5" x14ac:dyDescent="0.25">
      <c r="A25" s="110" t="s">
        <v>100</v>
      </c>
      <c r="B25" s="5"/>
      <c r="C25" s="113">
        <v>-40854704</v>
      </c>
      <c r="D25" s="113"/>
      <c r="E25" s="113">
        <v>-5305</v>
      </c>
    </row>
    <row r="26" spans="1:5" x14ac:dyDescent="0.25">
      <c r="A26" s="110" t="s">
        <v>101</v>
      </c>
      <c r="B26" s="5"/>
      <c r="C26" s="116">
        <f>SUM(C22:C25)</f>
        <v>36048618</v>
      </c>
      <c r="D26" s="113"/>
      <c r="E26" s="116">
        <v>78354640</v>
      </c>
    </row>
    <row r="27" spans="1:5" x14ac:dyDescent="0.25">
      <c r="A27" s="5"/>
      <c r="B27" s="5"/>
      <c r="C27" s="113"/>
      <c r="D27" s="113"/>
      <c r="E27" s="113"/>
    </row>
    <row r="28" spans="1:5" x14ac:dyDescent="0.25">
      <c r="A28" s="109" t="s">
        <v>102</v>
      </c>
      <c r="B28" s="5"/>
      <c r="C28" s="113"/>
      <c r="D28" s="113"/>
      <c r="E28" s="113"/>
    </row>
    <row r="29" spans="1:5" x14ac:dyDescent="0.25">
      <c r="A29" s="110" t="s">
        <v>103</v>
      </c>
      <c r="B29" s="5"/>
      <c r="C29" s="113">
        <v>-261903</v>
      </c>
      <c r="D29" s="113"/>
      <c r="E29" s="113">
        <v>-164253</v>
      </c>
    </row>
    <row r="30" spans="1:5" x14ac:dyDescent="0.25">
      <c r="A30" s="110" t="s">
        <v>104</v>
      </c>
      <c r="B30" s="5"/>
      <c r="C30" s="113">
        <v>-40200</v>
      </c>
      <c r="D30" s="113"/>
      <c r="E30" s="113" t="s">
        <v>17</v>
      </c>
    </row>
    <row r="31" spans="1:5" x14ac:dyDescent="0.25">
      <c r="A31" s="110" t="s">
        <v>105</v>
      </c>
      <c r="B31" s="5"/>
      <c r="C31" s="113">
        <v>-36600</v>
      </c>
      <c r="D31" s="113"/>
      <c r="E31" s="113">
        <v>-25060</v>
      </c>
    </row>
    <row r="32" spans="1:5" x14ac:dyDescent="0.25">
      <c r="A32" s="110" t="s">
        <v>106</v>
      </c>
      <c r="B32" s="5"/>
      <c r="C32" s="116">
        <f>SUM(C29:C31)</f>
        <v>-338703</v>
      </c>
      <c r="D32" s="113"/>
      <c r="E32" s="116">
        <v>-189313</v>
      </c>
    </row>
    <row r="33" spans="1:6" x14ac:dyDescent="0.25">
      <c r="A33" s="110"/>
      <c r="B33" s="5"/>
      <c r="C33" s="113"/>
      <c r="D33" s="113"/>
      <c r="E33" s="113"/>
    </row>
    <row r="34" spans="1:6" x14ac:dyDescent="0.25">
      <c r="A34" s="109" t="s">
        <v>107</v>
      </c>
      <c r="B34" s="5"/>
      <c r="C34" s="113"/>
      <c r="D34" s="113"/>
      <c r="E34" s="113"/>
    </row>
    <row r="35" spans="1:6" x14ac:dyDescent="0.25">
      <c r="A35" s="110" t="s">
        <v>108</v>
      </c>
      <c r="C35" s="113">
        <v>-1404940</v>
      </c>
      <c r="E35" s="113">
        <v>-1118144</v>
      </c>
    </row>
    <row r="36" spans="1:6" x14ac:dyDescent="0.25">
      <c r="A36" s="110" t="s">
        <v>109</v>
      </c>
      <c r="B36" s="5"/>
      <c r="C36" s="117">
        <v>-60000000</v>
      </c>
      <c r="D36" s="113"/>
      <c r="E36" s="117">
        <v>-50000000</v>
      </c>
      <c r="F36" s="29"/>
    </row>
    <row r="37" spans="1:6" x14ac:dyDescent="0.25">
      <c r="A37" s="110" t="s">
        <v>110</v>
      </c>
      <c r="B37" s="5"/>
      <c r="C37" s="116">
        <f>SUM(C35:C36)</f>
        <v>-61404940</v>
      </c>
      <c r="D37" s="113"/>
      <c r="E37" s="116">
        <v>-51118144</v>
      </c>
      <c r="F37" s="29"/>
    </row>
    <row r="38" spans="1:6" x14ac:dyDescent="0.25">
      <c r="F38" s="29"/>
    </row>
    <row r="39" spans="1:6" x14ac:dyDescent="0.25">
      <c r="A39" s="109" t="s">
        <v>111</v>
      </c>
      <c r="B39" s="5"/>
      <c r="C39" s="113">
        <f>C26+C32+C37</f>
        <v>-25695025</v>
      </c>
      <c r="D39" s="113"/>
      <c r="E39" s="113">
        <v>27047183</v>
      </c>
      <c r="F39" s="29"/>
    </row>
    <row r="40" spans="1:6" x14ac:dyDescent="0.25">
      <c r="A40" s="5"/>
      <c r="B40" s="5"/>
      <c r="C40" s="64"/>
      <c r="D40" s="19"/>
      <c r="E40" s="19"/>
      <c r="F40" s="29"/>
    </row>
    <row r="41" spans="1:6" x14ac:dyDescent="0.25">
      <c r="A41" s="109" t="s">
        <v>112</v>
      </c>
      <c r="B41" s="5"/>
      <c r="C41" s="35">
        <v>126804466</v>
      </c>
      <c r="D41" s="19"/>
      <c r="E41" s="35">
        <v>99757283</v>
      </c>
    </row>
    <row r="42" spans="1:6" x14ac:dyDescent="0.25">
      <c r="A42" s="5"/>
      <c r="B42" s="5"/>
      <c r="C42" s="19"/>
      <c r="D42" s="19"/>
      <c r="E42" s="19"/>
    </row>
    <row r="43" spans="1:6" ht="17.25" thickBot="1" x14ac:dyDescent="0.3">
      <c r="A43" s="109" t="s">
        <v>113</v>
      </c>
      <c r="B43" s="5"/>
      <c r="C43" s="118">
        <f>SUM(C39:C42)</f>
        <v>101109441</v>
      </c>
      <c r="D43" s="19"/>
      <c r="E43" s="118">
        <v>126804466</v>
      </c>
    </row>
    <row r="44" spans="1:6" ht="17.25" thickTop="1" x14ac:dyDescent="0.25">
      <c r="A44" s="44"/>
    </row>
  </sheetData>
  <mergeCells count="4">
    <mergeCell ref="A1:E1"/>
    <mergeCell ref="A2:E2"/>
    <mergeCell ref="A3:E3"/>
    <mergeCell ref="A4:E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23</vt:i4>
      </vt:variant>
    </vt:vector>
  </HeadingPairs>
  <TitlesOfParts>
    <vt:vector size="27" baseType="lpstr">
      <vt:lpstr>BS-中</vt:lpstr>
      <vt:lpstr>IS-中</vt:lpstr>
      <vt:lpstr>SE-中</vt:lpstr>
      <vt:lpstr>CF-中</vt:lpstr>
      <vt:lpstr>'BS-中'!_Col01</vt:lpstr>
      <vt:lpstr>'BS-中'!_Col02</vt:lpstr>
      <vt:lpstr>'BS-中'!_Col03</vt:lpstr>
      <vt:lpstr>'BS-中'!_Col04</vt:lpstr>
      <vt:lpstr>'SE-中'!_Col06</vt:lpstr>
      <vt:lpstr>'BS-中'!ActDesc</vt:lpstr>
      <vt:lpstr>'BS-中'!ActDesc_P2</vt:lpstr>
      <vt:lpstr>'BS-中'!ClientNameC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'SE-中'!FormNameC</vt:lpstr>
      <vt:lpstr>'SE-中'!Head01</vt:lpstr>
      <vt:lpstr>'SE-中'!Head03</vt:lpstr>
      <vt:lpstr>'SE-中'!Head04</vt:lpstr>
      <vt:lpstr>'SE-中'!Head06</vt:lpstr>
      <vt:lpstr>'BS-中'!OLE_LINK1</vt:lpstr>
      <vt:lpstr>'BS-中'!OLE_LINK2</vt:lpstr>
      <vt:lpstr>'CF-中'!Print_Titles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2021-03-23T08:50:25Z</dcterms:created>
  <dcterms:modified xsi:type="dcterms:W3CDTF">2021-03-23T08:51:06Z</dcterms:modified>
</cp:coreProperties>
</file>